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4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Formula Cheat Sheet" sheetId="2" state="visible" r:id="rId4"/>
    <sheet name="Shortcuts" sheetId="3" state="visible" r:id="rId5"/>
    <sheet name="Sample Data" sheetId="4" state="visible" r:id="rId6"/>
    <sheet name="Sales Dashboard" sheetId="5" state="visible" r:id="rId7"/>
    <sheet name="Budget Tracker" sheetId="6" state="visible" r:id="rId8"/>
    <sheet name="Task Planner" sheetId="7" state="visible" r:id="rId9"/>
  </sheets>
  <definedNames>
    <definedName function="false" hidden="true" localSheetId="1" name="_xlnm._FilterDatabase" vbProcedure="false">'Formula Cheat Sheet'!$A$4:$E$51</definedName>
    <definedName function="false" hidden="true" localSheetId="3" name="_xlnm._FilterDatabase" vbProcedure="false">'Sample Data'!$A$4:$J$204</definedName>
    <definedName function="false" hidden="true" localSheetId="2" name="_xlnm._FilterDatabase" vbProcedure="false">Shortcuts!$A$4:$D$42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<sst xmlns="http://schemas.openxmlformats.org/spreadsheetml/2006/main" count="1522" uniqueCount="495">
  <si>
    <t xml:space="preserve">Free Excel Toolkit</t>
  </si>
  <si>
    <t xml:space="preserve">gameofexcel.com</t>
  </si>
  <si>
    <t xml:space="preserve">Cheat sheets, shortcuts, sample data and starter templates - by Game of Excel</t>
  </si>
  <si>
    <t xml:space="preserve">Welcome</t>
  </si>
  <si>
    <t xml:space="preserve">This workbook is your starting kit for working faster in Excel. Use the cheat sheets to look things up, the sample data to practice, and the templates as ready-made starting points.</t>
  </si>
  <si>
    <t xml:space="preserve">What's inside</t>
  </si>
  <si>
    <t xml:space="preserve">Sheet (click to open)</t>
  </si>
  <si>
    <t xml:space="preserve">What it's for</t>
  </si>
  <si>
    <t xml:space="preserve">Formula Cheat Sheet</t>
  </si>
  <si>
    <t xml:space="preserve">Everyday formulas by category, each with syntax, a plain-English description and an example.</t>
  </si>
  <si>
    <t xml:space="preserve">Shortcuts</t>
  </si>
  <si>
    <t xml:space="preserve">38 essential keyboard shortcuts for Windows and Mac, grouped by category.</t>
  </si>
  <si>
    <t xml:space="preserve">Sample Data</t>
  </si>
  <si>
    <t xml:space="preserve">200 rows of fictional sales data for practicing formulas, PivotTables and charts.</t>
  </si>
  <si>
    <t xml:space="preserve">Sales Dashboard</t>
  </si>
  <si>
    <t xml:space="preserve">A working dashboard built from the Sample Data sheet: KPIs, summary tables and charts.</t>
  </si>
  <si>
    <t xml:space="preserve">Budget Tracker</t>
  </si>
  <si>
    <t xml:space="preserve">A monthly budget vs actual tracker with automatic variance and over-budget alerts.</t>
  </si>
  <si>
    <t xml:space="preserve">Task Planner</t>
  </si>
  <si>
    <t xml:space="preserve">A to-do and project planner with drop-down lists, due-date tracking and overdue highlighting.</t>
  </si>
  <si>
    <t xml:space="preserve">How to use the templates</t>
  </si>
  <si>
    <t xml:space="preserve">Yellow cells</t>
  </si>
  <si>
    <t xml:space="preserve">Cells you can edit. Everything else calculates automatically, so please leave formulas in place.</t>
  </si>
  <si>
    <t xml:space="preserve">Example rows</t>
  </si>
  <si>
    <t xml:space="preserve">Rows filled with sample values show the expected format. Replace them with your own data.</t>
  </si>
  <si>
    <t xml:space="preserve">Practice online - free</t>
  </si>
  <si>
    <t xml:space="preserve">Tool</t>
  </si>
  <si>
    <t xml:space="preserve">What you'll do</t>
  </si>
  <si>
    <t xml:space="preserve">Formula Lab</t>
  </si>
  <si>
    <t xml:space="preserve">Write real formulas for 12 tasks and get instant feedback.</t>
  </si>
  <si>
    <t xml:space="preserve">Excel Shortcuts Game</t>
  </si>
  <si>
    <t xml:space="preserve">Beat the timer and match each action to its shortcut.</t>
  </si>
  <si>
    <t xml:space="preserve">Excel Sample Data Generator</t>
  </si>
  <si>
    <t xml:space="preserve">Create more practice datasets as .xlsx or .csv.</t>
  </si>
  <si>
    <t xml:space="preserve">All Excel games</t>
  </si>
  <si>
    <t xml:space="preserve">See every practice game in one place.</t>
  </si>
  <si>
    <t xml:space="preserve">Note: all sample data in this workbook is fictional and for practice only.</t>
  </si>
  <si>
    <t xml:space="preserve">Made with care by Game of Excel - gameofexcel.com</t>
  </si>
  <si>
    <t xml:space="preserve">Everyday Excel formulas: what they do and how to write them</t>
  </si>
  <si>
    <t xml:space="preserve">Category</t>
  </si>
  <si>
    <t xml:space="preserve">Function</t>
  </si>
  <si>
    <t xml:space="preserve">Syntax</t>
  </si>
  <si>
    <t xml:space="preserve">What it does</t>
  </si>
  <si>
    <t xml:space="preserve">Example</t>
  </si>
  <si>
    <t xml:space="preserve">Math &amp; totals</t>
  </si>
  <si>
    <t xml:space="preserve">SUM</t>
  </si>
  <si>
    <t xml:space="preserve">=SUM(number1, [number2], ...)</t>
  </si>
  <si>
    <t xml:space="preserve">Adds numbers or a range of cells.</t>
  </si>
  <si>
    <t xml:space="preserve">=SUM(B2:B10) adds the values in B2 to B10.</t>
  </si>
  <si>
    <t xml:space="preserve">AVERAGE</t>
  </si>
  <si>
    <t xml:space="preserve">=AVERAGE(number1, [number2], ...)</t>
  </si>
  <si>
    <t xml:space="preserve">Returns the average (mean) of the numbers.</t>
  </si>
  <si>
    <t xml:space="preserve">=AVERAGE(C2:C10)</t>
  </si>
  <si>
    <t xml:space="preserve">MIN / MAX</t>
  </si>
  <si>
    <t xml:space="preserve">=MIN(range)  =MAX(range)</t>
  </si>
  <si>
    <t xml:space="preserve">Returns the smallest or largest value.</t>
  </si>
  <si>
    <t xml:space="preserve">=MAX(D2:D50) finds the highest sale.</t>
  </si>
  <si>
    <t xml:space="preserve">COUNT</t>
  </si>
  <si>
    <t xml:space="preserve">=COUNT(range)</t>
  </si>
  <si>
    <t xml:space="preserve">Counts the cells that contain numbers.</t>
  </si>
  <si>
    <t xml:space="preserve">=COUNT(A2:A100)</t>
  </si>
  <si>
    <t xml:space="preserve">COUNTA</t>
  </si>
  <si>
    <t xml:space="preserve">=COUNTA(range)</t>
  </si>
  <si>
    <t xml:space="preserve">Counts the cells that are not empty.</t>
  </si>
  <si>
    <t xml:space="preserve">=COUNTA(A2:A100)</t>
  </si>
  <si>
    <t xml:space="preserve">ROUND</t>
  </si>
  <si>
    <t xml:space="preserve">=ROUND(number, num_digits)</t>
  </si>
  <si>
    <t xml:space="preserve">Rounds a number to the digits you choose.</t>
  </si>
  <si>
    <t xml:space="preserve">=ROUND(12.3456, 2) returns 12.35.</t>
  </si>
  <si>
    <t xml:space="preserve">SUMPRODUCT</t>
  </si>
  <si>
    <t xml:space="preserve">=SUMPRODUCT(array1, [array2], ...)</t>
  </si>
  <si>
    <t xml:space="preserve">Multiplies matching cells in ranges, then adds the results.</t>
  </si>
  <si>
    <t xml:space="preserve">=SUMPRODUCT(B2:B10, C2:C10) gives units x price for each row, summed.</t>
  </si>
  <si>
    <t xml:space="preserve">Conditional</t>
  </si>
  <si>
    <t xml:space="preserve">SUMIF</t>
  </si>
  <si>
    <t xml:space="preserve">=SUMIF(range, criteria, [sum_range])</t>
  </si>
  <si>
    <t xml:space="preserve">Adds the cells that meet one condition.</t>
  </si>
  <si>
    <t xml:space="preserve">=SUMIF(A2:A100, "East", D2:D100)</t>
  </si>
  <si>
    <t xml:space="preserve">SUMIFS</t>
  </si>
  <si>
    <t xml:space="preserve">=SUMIFS(sum_range, criteria_range1, criteria1, ...)</t>
  </si>
  <si>
    <t xml:space="preserve">Adds the cells that meet several conditions.</t>
  </si>
  <si>
    <t xml:space="preserve">=SUMIFS(D:D, A:A, "East", B:B, "Pen")</t>
  </si>
  <si>
    <t xml:space="preserve">COUNTIF</t>
  </si>
  <si>
    <t xml:space="preserve">=COUNTIF(range, criteria)</t>
  </si>
  <si>
    <t xml:space="preserve">Counts the cells that meet one condition.</t>
  </si>
  <si>
    <t xml:space="preserve">=COUNTIF(A2:A100, "East")</t>
  </si>
  <si>
    <t xml:space="preserve">COUNTIFS</t>
  </si>
  <si>
    <t xml:space="preserve">=COUNTIFS(range1, criteria1, range2, criteria2, ...)</t>
  </si>
  <si>
    <t xml:space="preserve">Counts the rows that meet several conditions.</t>
  </si>
  <si>
    <t xml:space="preserve">=COUNTIFS(A:A, "East", D:D, "&gt;50")</t>
  </si>
  <si>
    <t xml:space="preserve">AVERAGEIF</t>
  </si>
  <si>
    <t xml:space="preserve">=AVERAGEIF(range, criteria, [average_range])</t>
  </si>
  <si>
    <t xml:space="preserve">Averages the cells that meet one condition.</t>
  </si>
  <si>
    <t xml:space="preserve">=AVERAGEIF(A2:A100, "West", D2:D100)</t>
  </si>
  <si>
    <t xml:space="preserve">AVERAGEIFS</t>
  </si>
  <si>
    <t xml:space="preserve">=AVERAGEIFS(average_range, criteria_range1, criteria1, ...)</t>
  </si>
  <si>
    <t xml:space="preserve">Averages the cells that meet several conditions.</t>
  </si>
  <si>
    <t xml:space="preserve">=AVERAGEIFS(D:D, A:A, "West", B:B, "Pen")</t>
  </si>
  <si>
    <t xml:space="preserve">Logic</t>
  </si>
  <si>
    <t xml:space="preserve">IF</t>
  </si>
  <si>
    <t xml:space="preserve">=IF(logical_test, value_if_true, value_if_false)</t>
  </si>
  <si>
    <t xml:space="preserve">Returns one value if a test is true and another if it is false.</t>
  </si>
  <si>
    <t xml:space="preserve">=IF(C2&lt;15, "Restock", "OK")</t>
  </si>
  <si>
    <t xml:space="preserve">IFS</t>
  </si>
  <si>
    <t xml:space="preserve">=IFS(test1, value1, test2, value2, ...)</t>
  </si>
  <si>
    <t xml:space="preserve">Checks several tests in order and returns the first match. Excel 2019 and later.</t>
  </si>
  <si>
    <t xml:space="preserve">=IFS(B2&gt;=90,"A", B2&gt;=80,"B", TRUE,"C")</t>
  </si>
  <si>
    <t xml:space="preserve">AND / OR</t>
  </si>
  <si>
    <t xml:space="preserve">=AND(test1, test2)  =OR(test1, test2)</t>
  </si>
  <si>
    <t xml:space="preserve">AND needs every test to be true. OR needs at least one.</t>
  </si>
  <si>
    <t xml:space="preserve">=IF(AND(B2&gt;10, C2="Yes"), "Go", "Wait")</t>
  </si>
  <si>
    <t xml:space="preserve">IFERROR</t>
  </si>
  <si>
    <t xml:space="preserve">=IFERROR(value, value_if_error)</t>
  </si>
  <si>
    <t xml:space="preserve">Replaces an error result with a value you choose.</t>
  </si>
  <si>
    <t xml:space="preserve">=IFERROR(B2/C2, 0)</t>
  </si>
  <si>
    <t xml:space="preserve">NOT</t>
  </si>
  <si>
    <t xml:space="preserve">=NOT(logical)</t>
  </si>
  <si>
    <t xml:space="preserve">Reverses TRUE to FALSE and FALSE to TRUE.</t>
  </si>
  <si>
    <t xml:space="preserve">=NOT(A2="Done")</t>
  </si>
  <si>
    <t xml:space="preserve">Lookup</t>
  </si>
  <si>
    <t xml:space="preserve">VLOOKUP</t>
  </si>
  <si>
    <t xml:space="preserve">=VLOOKUP(lookup_value, table, col_index, [range_lookup])</t>
  </si>
  <si>
    <t xml:space="preserve">Looks up a value in the first column of a table and returns a value from another column. Use FALSE for an exact match.</t>
  </si>
  <si>
    <t xml:space="preserve">=VLOOKUP("Monitor", F2:G20, 2, FALSE)</t>
  </si>
  <si>
    <t xml:space="preserve">XLOOKUP</t>
  </si>
  <si>
    <t xml:space="preserve">=XLOOKUP(lookup_value, lookup_array, return_array, [if_not_found])</t>
  </si>
  <si>
    <t xml:space="preserve">A newer, easier lookup that can look in any direction. Excel 2021 and Microsoft 365.</t>
  </si>
  <si>
    <t xml:space="preserve">=XLOOKUP("Monitor", F2:F20, G2:G20, "Not found")</t>
  </si>
  <si>
    <t xml:space="preserve">INDEX</t>
  </si>
  <si>
    <t xml:space="preserve">=INDEX(array, row_num, [col_num])</t>
  </si>
  <si>
    <t xml:space="preserve">Returns the value at a given position in a range.</t>
  </si>
  <si>
    <t xml:space="preserve">=INDEX(B2:B20, 3) returns the 3rd value.</t>
  </si>
  <si>
    <t xml:space="preserve">MATCH</t>
  </si>
  <si>
    <t xml:space="preserve">=MATCH(lookup_value, lookup_array, [match_type])</t>
  </si>
  <si>
    <t xml:space="preserve">Returns the position of a value in a range. Use 0 for an exact match.</t>
  </si>
  <si>
    <t xml:space="preserve">=MATCH("Monitor", F2:F20, 0)</t>
  </si>
  <si>
    <t xml:space="preserve">INDEX + MATCH</t>
  </si>
  <si>
    <t xml:space="preserve">=INDEX(return_range, MATCH(value, lookup_range, 0))</t>
  </si>
  <si>
    <t xml:space="preserve">A flexible lookup that works in every Excel version.</t>
  </si>
  <si>
    <t xml:space="preserve">=INDEX(G2:G20, MATCH("Monitor", F2:F20, 0))</t>
  </si>
  <si>
    <t xml:space="preserve">Text</t>
  </si>
  <si>
    <t xml:space="preserve">LEFT / RIGHT / MID</t>
  </si>
  <si>
    <t xml:space="preserve">=LEFT(text, n)  =RIGHT(text, n)  =MID(text, start, n)</t>
  </si>
  <si>
    <t xml:space="preserve">Returns characters from the start, end or middle of text.</t>
  </si>
  <si>
    <t xml:space="preserve">=LEFT("Excel", 2) returns Ex.</t>
  </si>
  <si>
    <t xml:space="preserve">LEN</t>
  </si>
  <si>
    <t xml:space="preserve">=LEN(text)</t>
  </si>
  <si>
    <t xml:space="preserve">Counts the characters in a text string.</t>
  </si>
  <si>
    <t xml:space="preserve">=LEN(A2)</t>
  </si>
  <si>
    <t xml:space="preserve">TRIM</t>
  </si>
  <si>
    <t xml:space="preserve">=TRIM(text)</t>
  </si>
  <si>
    <t xml:space="preserve">Removes extra spaces from text.</t>
  </si>
  <si>
    <t xml:space="preserve">=TRIM(A2)</t>
  </si>
  <si>
    <t xml:space="preserve">UPPER / LOWER / PROPER</t>
  </si>
  <si>
    <t xml:space="preserve">=UPPER(text)  =LOWER(text)  =PROPER(text)</t>
  </si>
  <si>
    <t xml:space="preserve">Changes the capitalisation of text.</t>
  </si>
  <si>
    <t xml:space="preserve">=PROPER("john smith") returns John Smith.</t>
  </si>
  <si>
    <t xml:space="preserve">CONCAT</t>
  </si>
  <si>
    <t xml:space="preserve">=CONCAT(text1, [text2], ...)</t>
  </si>
  <si>
    <t xml:space="preserve">Joins text from several cells. Excel 2019 and later.</t>
  </si>
  <si>
    <t xml:space="preserve">=CONCAT(A2, " (", B2, ")")</t>
  </si>
  <si>
    <t xml:space="preserve">TEXTJOIN</t>
  </si>
  <si>
    <t xml:space="preserve">=TEXTJOIN(delimiter, ignore_empty, text1, ...)</t>
  </si>
  <si>
    <t xml:space="preserve">Joins text with a separator between each item. Excel 2019 and later.</t>
  </si>
  <si>
    <t xml:space="preserve">=TEXTJOIN(", ", TRUE, A2:A6)</t>
  </si>
  <si>
    <t xml:space="preserve">SUBSTITUTE</t>
  </si>
  <si>
    <t xml:space="preserve">=SUBSTITUTE(text, old_text, new_text)</t>
  </si>
  <si>
    <t xml:space="preserve">Replaces specific text inside a string.</t>
  </si>
  <si>
    <t xml:space="preserve">=SUBSTITUTE(A2, "-", "")</t>
  </si>
  <si>
    <t xml:space="preserve">TEXT</t>
  </si>
  <si>
    <t xml:space="preserve">=TEXT(value, format_text)</t>
  </si>
  <si>
    <t xml:space="preserve">Converts a number or date to text in a format you choose.</t>
  </si>
  <si>
    <t xml:space="preserve">=TEXT(A2, "mmm yyyy")</t>
  </si>
  <si>
    <t xml:space="preserve">FIND</t>
  </si>
  <si>
    <t xml:space="preserve">=FIND(find_text, within_text, [start_num])</t>
  </si>
  <si>
    <t xml:space="preserve">Returns the position of text inside other text (case-sensitive).</t>
  </si>
  <si>
    <t xml:space="preserve">=FIND("@", A2)</t>
  </si>
  <si>
    <t xml:space="preserve">Date &amp; time</t>
  </si>
  <si>
    <t xml:space="preserve">TODAY / NOW</t>
  </si>
  <si>
    <t xml:space="preserve">=TODAY()  =NOW()</t>
  </si>
  <si>
    <t xml:space="preserve">Returns today's date, or the current date and time.</t>
  </si>
  <si>
    <t xml:space="preserve">=TODAY()</t>
  </si>
  <si>
    <t xml:space="preserve">DATE</t>
  </si>
  <si>
    <t xml:space="preserve">=DATE(year, month, day)</t>
  </si>
  <si>
    <t xml:space="preserve">Builds a date from separate year, month and day numbers.</t>
  </si>
  <si>
    <t xml:space="preserve">=DATE(2026, 10, 1)</t>
  </si>
  <si>
    <t xml:space="preserve">YEAR / MONTH / DAY</t>
  </si>
  <si>
    <t xml:space="preserve">=YEAR(date)  =MONTH(date)  =DAY(date)</t>
  </si>
  <si>
    <t xml:space="preserve">Pulls one part out of a date.</t>
  </si>
  <si>
    <t xml:space="preserve">=MONTH(A2)</t>
  </si>
  <si>
    <t xml:space="preserve">EOMONTH</t>
  </si>
  <si>
    <t xml:space="preserve">=EOMONTH(start_date, months)</t>
  </si>
  <si>
    <t xml:space="preserve">Returns the last day of the month, a set number of months away.</t>
  </si>
  <si>
    <t xml:space="preserve">=EOMONTH(A2, 0) is the end of A2's month.</t>
  </si>
  <si>
    <t xml:space="preserve">DATEDIF</t>
  </si>
  <si>
    <t xml:space="preserve">=DATEDIF(start_date, end_date, unit)</t>
  </si>
  <si>
    <t xml:space="preserve">Returns the time between two dates in "d", "m" or "y".</t>
  </si>
  <si>
    <t xml:space="preserve">=DATEDIF(A2, TODAY(), "y") gives full years.</t>
  </si>
  <si>
    <t xml:space="preserve">NETWORKDAYS</t>
  </si>
  <si>
    <t xml:space="preserve">=NETWORKDAYS(start_date, end_date, [holidays])</t>
  </si>
  <si>
    <t xml:space="preserve">Counts working days between two dates.</t>
  </si>
  <si>
    <t xml:space="preserve">=NETWORKDAYS(A2, B2)</t>
  </si>
  <si>
    <t xml:space="preserve">Statistics</t>
  </si>
  <si>
    <t xml:space="preserve">MEDIAN</t>
  </si>
  <si>
    <t xml:space="preserve">=MEDIAN(number1, [number2], ...)</t>
  </si>
  <si>
    <t xml:space="preserve">Returns the middle value of a set of numbers.</t>
  </si>
  <si>
    <t xml:space="preserve">=MEDIAN(B2:B100)</t>
  </si>
  <si>
    <t xml:space="preserve">VAR.S / VAR.P</t>
  </si>
  <si>
    <t xml:space="preserve">=VAR.S(range)  =VAR.P(range)</t>
  </si>
  <si>
    <t xml:space="preserve">Variance of a sample (VAR.S) or a whole population (VAR.P).</t>
  </si>
  <si>
    <t xml:space="preserve">=VAR.S(B2:B30)</t>
  </si>
  <si>
    <t xml:space="preserve">STDEV.S</t>
  </si>
  <si>
    <t xml:space="preserve">=STDEV.S(range)</t>
  </si>
  <si>
    <t xml:space="preserve">Standard deviation of a sample.</t>
  </si>
  <si>
    <t xml:space="preserve">=STDEV.S(B2:B30)</t>
  </si>
  <si>
    <t xml:space="preserve">RANK.EQ</t>
  </si>
  <si>
    <t xml:space="preserve">=RANK.EQ(number, ref, [order])</t>
  </si>
  <si>
    <t xml:space="preserve">Returns where a number ranks in a list. Order 0 ranks high to low.</t>
  </si>
  <si>
    <t xml:space="preserve">=RANK.EQ(B2, B$2:B$50, 0)</t>
  </si>
  <si>
    <t xml:space="preserve">LARGE / SMALL</t>
  </si>
  <si>
    <t xml:space="preserve">=LARGE(array, k)  =SMALL(array, k)</t>
  </si>
  <si>
    <t xml:space="preserve">Returns the k-th largest or smallest value.</t>
  </si>
  <si>
    <t xml:space="preserve">=LARGE(B2:B50, 3) is the 3rd highest.</t>
  </si>
  <si>
    <t xml:space="preserve">Data cleanup</t>
  </si>
  <si>
    <t xml:space="preserve">COUNTIF for duplicates</t>
  </si>
  <si>
    <t xml:space="preserve">=COUNTIF(range, cell)&gt;1</t>
  </si>
  <si>
    <t xml:space="preserve">Flags a value that appears more than once.</t>
  </si>
  <si>
    <t xml:space="preserve">=COUNTIF(A$2:A$100, A2)&gt;1</t>
  </si>
  <si>
    <t xml:space="preserve">VALUE</t>
  </si>
  <si>
    <t xml:space="preserve">=VALUE(text)</t>
  </si>
  <si>
    <t xml:space="preserve">Converts text that looks like a number into a real number.</t>
  </si>
  <si>
    <t xml:space="preserve">=VALUE("123")</t>
  </si>
  <si>
    <t xml:space="preserve">CLEAN</t>
  </si>
  <si>
    <t xml:space="preserve">=CLEAN(text)</t>
  </si>
  <si>
    <t xml:space="preserve">Removes non-printing characters from text.</t>
  </si>
  <si>
    <t xml:space="preserve">=CLEAN(A2)</t>
  </si>
  <si>
    <t xml:space="preserve">ISBLANK</t>
  </si>
  <si>
    <t xml:space="preserve">=ISBLANK(cell)</t>
  </si>
  <si>
    <t xml:space="preserve">Returns TRUE if a cell is empty.</t>
  </si>
  <si>
    <t xml:space="preserve">=IF(ISBLANK(A2), "Missing", "OK")</t>
  </si>
  <si>
    <t xml:space="preserve">Tip: filter by Category with the arrow in the header. Practice these formulas in Formula Lab at gameofexcel.com/formula-lab/</t>
  </si>
  <si>
    <t xml:space="preserve">Excel Keyboard Shortcuts</t>
  </si>
  <si>
    <t xml:space="preserve">38 essential shortcuts for Windows and Mac</t>
  </si>
  <si>
    <t xml:space="preserve">Action</t>
  </si>
  <si>
    <t xml:space="preserve">Windows</t>
  </si>
  <si>
    <t xml:space="preserve">Mac</t>
  </si>
  <si>
    <t xml:space="preserve">Navigation</t>
  </si>
  <si>
    <t xml:space="preserve">Jump to cell A1</t>
  </si>
  <si>
    <t xml:space="preserve">Ctrl+Home</t>
  </si>
  <si>
    <t xml:space="preserve">Cmd+Home</t>
  </si>
  <si>
    <t xml:space="preserve">Jump to the last used cell</t>
  </si>
  <si>
    <t xml:space="preserve">Ctrl+End</t>
  </si>
  <si>
    <t xml:space="preserve">Cmd+End</t>
  </si>
  <si>
    <t xml:space="preserve">Select the entire worksheet</t>
  </si>
  <si>
    <t xml:space="preserve">Ctrl+A</t>
  </si>
  <si>
    <t xml:space="preserve">Cmd+A</t>
  </si>
  <si>
    <t xml:space="preserve">Select the entire row</t>
  </si>
  <si>
    <t xml:space="preserve">Shift+Space</t>
  </si>
  <si>
    <t xml:space="preserve">Select the entire column</t>
  </si>
  <si>
    <t xml:space="preserve">Ctrl+Space</t>
  </si>
  <si>
    <t xml:space="preserve">Control+Space</t>
  </si>
  <si>
    <t xml:space="preserve">Jump to the edge of a data region</t>
  </si>
  <si>
    <t xml:space="preserve">Ctrl+Arrow</t>
  </si>
  <si>
    <t xml:space="preserve">Cmd+Arrow</t>
  </si>
  <si>
    <t xml:space="preserve">Extend selection to the last used cell</t>
  </si>
  <si>
    <t xml:space="preserve">Ctrl+Shift+End</t>
  </si>
  <si>
    <t xml:space="preserve">Cmd+Shift+End</t>
  </si>
  <si>
    <t xml:space="preserve">Editing</t>
  </si>
  <si>
    <t xml:space="preserve">Edit the active cell</t>
  </si>
  <si>
    <t xml:space="preserve">F2</t>
  </si>
  <si>
    <t xml:space="preserve">Control+U</t>
  </si>
  <si>
    <t xml:space="preserve">Fill every selected cell with one entry</t>
  </si>
  <si>
    <t xml:space="preserve">Ctrl+Enter</t>
  </si>
  <si>
    <t xml:space="preserve">Cmd+Return</t>
  </si>
  <si>
    <t xml:space="preserve">Insert a line break inside a cell</t>
  </si>
  <si>
    <t xml:space="preserve">Alt+Enter</t>
  </si>
  <si>
    <t xml:space="preserve">Control+Option+Return</t>
  </si>
  <si>
    <t xml:space="preserve">Fill down from the cell above</t>
  </si>
  <si>
    <t xml:space="preserve">Ctrl+D</t>
  </si>
  <si>
    <t xml:space="preserve">Cmd+D</t>
  </si>
  <si>
    <t xml:space="preserve">Fill right from the cell on the left</t>
  </si>
  <si>
    <t xml:space="preserve">Ctrl+R</t>
  </si>
  <si>
    <t xml:space="preserve">Cmd+R</t>
  </si>
  <si>
    <t xml:space="preserve">Undo the last action</t>
  </si>
  <si>
    <t xml:space="preserve">Ctrl+Z</t>
  </si>
  <si>
    <t xml:space="preserve">Cmd+Z</t>
  </si>
  <si>
    <t xml:space="preserve">Open Find and Replace</t>
  </si>
  <si>
    <t xml:space="preserve">Ctrl+H</t>
  </si>
  <si>
    <t xml:space="preserve">Cmd+Shift+H</t>
  </si>
  <si>
    <t xml:space="preserve">Open Paste Special</t>
  </si>
  <si>
    <t xml:space="preserve">Ctrl+Alt+V</t>
  </si>
  <si>
    <t xml:space="preserve">Cmd+Control+V</t>
  </si>
  <si>
    <t xml:space="preserve">Formatting</t>
  </si>
  <si>
    <t xml:space="preserve">Open the Format Cells dialog</t>
  </si>
  <si>
    <t xml:space="preserve">Ctrl+1</t>
  </si>
  <si>
    <t xml:space="preserve">Cmd+1</t>
  </si>
  <si>
    <t xml:space="preserve">Apply currency format</t>
  </si>
  <si>
    <t xml:space="preserve">Ctrl+Shift+$</t>
  </si>
  <si>
    <t xml:space="preserve">Cmd+Shift+$</t>
  </si>
  <si>
    <t xml:space="preserve">Apply percentage format</t>
  </si>
  <si>
    <t xml:space="preserve">Ctrl+Shift+%</t>
  </si>
  <si>
    <t xml:space="preserve">Cmd+Shift+%</t>
  </si>
  <si>
    <t xml:space="preserve">Apply strikethrough</t>
  </si>
  <si>
    <t xml:space="preserve">Ctrl+5</t>
  </si>
  <si>
    <t xml:space="preserve">Cmd+Shift+X</t>
  </si>
  <si>
    <t xml:space="preserve">Add an outline border to the selection</t>
  </si>
  <si>
    <t xml:space="preserve">Ctrl+Shift+&amp;</t>
  </si>
  <si>
    <t xml:space="preserve">Cmd+Option+0</t>
  </si>
  <si>
    <t xml:space="preserve">Apply the general number format</t>
  </si>
  <si>
    <t xml:space="preserve">Ctrl+Shift+~</t>
  </si>
  <si>
    <t xml:space="preserve">Control+Shift+~</t>
  </si>
  <si>
    <t xml:space="preserve">Formulas</t>
  </si>
  <si>
    <t xml:space="preserve">Toggle showing formulas instead of values</t>
  </si>
  <si>
    <t xml:space="preserve">Ctrl+`</t>
  </si>
  <si>
    <t xml:space="preserve">Cmd+`</t>
  </si>
  <si>
    <t xml:space="preserve">Cycle a reference between relative and absolute</t>
  </si>
  <si>
    <t xml:space="preserve">F4</t>
  </si>
  <si>
    <t xml:space="preserve">Cmd+T</t>
  </si>
  <si>
    <t xml:space="preserve">Open the Insert Function dialog</t>
  </si>
  <si>
    <t xml:space="preserve">Shift+F3</t>
  </si>
  <si>
    <t xml:space="preserve">Shift+Fn+F3</t>
  </si>
  <si>
    <t xml:space="preserve">Recalculate every open workbook</t>
  </si>
  <si>
    <t xml:space="preserve">F9</t>
  </si>
  <si>
    <t xml:space="preserve">Fn+F9</t>
  </si>
  <si>
    <t xml:space="preserve">Recalculate only the active worksheet</t>
  </si>
  <si>
    <t xml:space="preserve">Shift+F9</t>
  </si>
  <si>
    <t xml:space="preserve">Shift+Fn+F9</t>
  </si>
  <si>
    <t xml:space="preserve">Data Tools</t>
  </si>
  <si>
    <t xml:space="preserve">Turn a range into an Excel Table</t>
  </si>
  <si>
    <t xml:space="preserve">Ctrl+T</t>
  </si>
  <si>
    <t xml:space="preserve">Show or hide filter dropdown arrows</t>
  </si>
  <si>
    <t xml:space="preserve">Ctrl+Shift+L</t>
  </si>
  <si>
    <t xml:space="preserve">Cmd+Shift+F</t>
  </si>
  <si>
    <t xml:space="preserve">Refresh the active PivotTable</t>
  </si>
  <si>
    <t xml:space="preserve">Alt+F5</t>
  </si>
  <si>
    <t xml:space="preserve">Cmd+Option+F5</t>
  </si>
  <si>
    <t xml:space="preserve">Group selected rows or columns</t>
  </si>
  <si>
    <t xml:space="preserve">Alt+Shift+Right</t>
  </si>
  <si>
    <t xml:space="preserve">Cmd+Shift+K</t>
  </si>
  <si>
    <t xml:space="preserve">Ungroup selected rows or columns</t>
  </si>
  <si>
    <t xml:space="preserve">Alt+Shift+Left</t>
  </si>
  <si>
    <t xml:space="preserve">Cmd+Shift+J</t>
  </si>
  <si>
    <t xml:space="preserve">Charts</t>
  </si>
  <si>
    <t xml:space="preserve">Create a chart on a new sheet</t>
  </si>
  <si>
    <t xml:space="preserve">F11</t>
  </si>
  <si>
    <t xml:space="preserve">Fn+F11</t>
  </si>
  <si>
    <t xml:space="preserve">Create an embedded chart on the current sheet</t>
  </si>
  <si>
    <t xml:space="preserve">Alt+F1</t>
  </si>
  <si>
    <t xml:space="preserve">Option+F1</t>
  </si>
  <si>
    <t xml:space="preserve">Rows &amp; Sheets</t>
  </si>
  <si>
    <t xml:space="preserve">Insert selected rows or columns</t>
  </si>
  <si>
    <t xml:space="preserve">Ctrl+Shift+=</t>
  </si>
  <si>
    <t xml:space="preserve">Cmd+Shift+=</t>
  </si>
  <si>
    <t xml:space="preserve">Delete selected rows or columns</t>
  </si>
  <si>
    <t xml:space="preserve">Ctrl+-</t>
  </si>
  <si>
    <t xml:space="preserve">Cmd+-</t>
  </si>
  <si>
    <t xml:space="preserve">Hide the selected columns</t>
  </si>
  <si>
    <t xml:space="preserve">Ctrl+0</t>
  </si>
  <si>
    <t xml:space="preserve">Cmd+0</t>
  </si>
  <si>
    <t xml:space="preserve">Hide the selected rows</t>
  </si>
  <si>
    <t xml:space="preserve">Ctrl+9</t>
  </si>
  <si>
    <t xml:space="preserve">Cmd+9</t>
  </si>
  <si>
    <t xml:space="preserve">Insert a new worksheet</t>
  </si>
  <si>
    <t xml:space="preserve">Shift+F11</t>
  </si>
  <si>
    <t xml:space="preserve">Shift+Fn+F11</t>
  </si>
  <si>
    <t xml:space="preserve">Practice these in the free Excel Shortcuts Game: gameofexcel.com/excel-shortcuts-game/</t>
  </si>
  <si>
    <t xml:space="preserve">Sample Data - Sales</t>
  </si>
  <si>
    <t xml:space="preserve">200 rows of fictional sales data. Revenue is a formula: Units x Price x (1 - Discount)</t>
  </si>
  <si>
    <t xml:space="preserve">Date</t>
  </si>
  <si>
    <t xml:space="preserve">Region</t>
  </si>
  <si>
    <t xml:space="preserve">Product</t>
  </si>
  <si>
    <t xml:space="preserve">Salesperson</t>
  </si>
  <si>
    <t xml:space="preserve">Units Sold</t>
  </si>
  <si>
    <t xml:space="preserve">Unit Price</t>
  </si>
  <si>
    <t xml:space="preserve">Discount %</t>
  </si>
  <si>
    <t xml:space="preserve">Revenue</t>
  </si>
  <si>
    <t xml:space="preserve">Order Status</t>
  </si>
  <si>
    <t xml:space="preserve">East</t>
  </si>
  <si>
    <t xml:space="preserve">Monitor</t>
  </si>
  <si>
    <t xml:space="preserve">Electronics</t>
  </si>
  <si>
    <t xml:space="preserve">Daniel Ortiz</t>
  </si>
  <si>
    <t xml:space="preserve">Pending</t>
  </si>
  <si>
    <t xml:space="preserve">West</t>
  </si>
  <si>
    <t xml:space="preserve">Pen Set</t>
  </si>
  <si>
    <t xml:space="preserve">Stationery</t>
  </si>
  <si>
    <t xml:space="preserve">Chloe Nguyen</t>
  </si>
  <si>
    <t xml:space="preserve">Completed</t>
  </si>
  <si>
    <t xml:space="preserve">Notebook</t>
  </si>
  <si>
    <t xml:space="preserve">Ben Carter</t>
  </si>
  <si>
    <t xml:space="preserve">Stapler</t>
  </si>
  <si>
    <t xml:space="preserve">Office</t>
  </si>
  <si>
    <t xml:space="preserve">Elena Petrova</t>
  </si>
  <si>
    <t xml:space="preserve">Cancelled</t>
  </si>
  <si>
    <t xml:space="preserve">South</t>
  </si>
  <si>
    <t xml:space="preserve">Headset</t>
  </si>
  <si>
    <t xml:space="preserve">Aisha Khan</t>
  </si>
  <si>
    <t xml:space="preserve">North</t>
  </si>
  <si>
    <t xml:space="preserve">Keyboard</t>
  </si>
  <si>
    <t xml:space="preserve">Desk Lamp</t>
  </si>
  <si>
    <t xml:space="preserve">Furniture</t>
  </si>
  <si>
    <t xml:space="preserve">Farid Ahmed</t>
  </si>
  <si>
    <t xml:space="preserve">Office Chair</t>
  </si>
  <si>
    <t xml:space="preserve">All names and figures are fictional. Convert the range to a Table with Ctrl+T, then try a PivotTable.</t>
  </si>
  <si>
    <t xml:space="preserve">Built from the Sample Data sheet. Cancelled orders are excluded. Edit the data and everything updates.</t>
  </si>
  <si>
    <t xml:space="preserve">Total revenue</t>
  </si>
  <si>
    <t xml:space="preserve">Orders</t>
  </si>
  <si>
    <t xml:space="preserve">Units sold</t>
  </si>
  <si>
    <t xml:space="preserve">Average order value</t>
  </si>
  <si>
    <t xml:space="preserve">Revenue by region</t>
  </si>
  <si>
    <t xml:space="preserve">Revenue by product</t>
  </si>
  <si>
    <t xml:space="preserve">Revenue by month (2025)</t>
  </si>
  <si>
    <t xml:space="preserve">Top salespeople</t>
  </si>
  <si>
    <t xml:space="preserve">Month</t>
  </si>
  <si>
    <t xml:space="preserve">Jan</t>
  </si>
  <si>
    <t xml:space="preserve">Feb</t>
  </si>
  <si>
    <t xml:space="preserve">Mar</t>
  </si>
  <si>
    <t xml:space="preserve">Apr</t>
  </si>
  <si>
    <t xml:space="preserve">Total</t>
  </si>
  <si>
    <t xml:space="preserve">May</t>
  </si>
  <si>
    <t xml:space="preserve">Jun</t>
  </si>
  <si>
    <t xml:space="preserve">Jul</t>
  </si>
  <si>
    <t xml:space="preserve">Aug</t>
  </si>
  <si>
    <t xml:space="preserve">Sep</t>
  </si>
  <si>
    <t xml:space="preserve">Oct</t>
  </si>
  <si>
    <t xml:space="preserve">Nov</t>
  </si>
  <si>
    <t xml:space="preserve">Dec</t>
  </si>
  <si>
    <t xml:space="preserve">How this works</t>
  </si>
  <si>
    <t xml:space="preserve">- Every number here is a formula that reads the Sample Data sheet.</t>
  </si>
  <si>
    <t xml:space="preserve">- SUMIFS adds revenue for each region, product or person.</t>
  </si>
  <si>
    <t xml:space="preserve">- The month table uses SUMPRODUCT with MONTH() on the date column.</t>
  </si>
  <si>
    <t xml:space="preserve">- Paste your own sales data into Sample Data (same columns) to reuse this dashboard.</t>
  </si>
  <si>
    <t xml:space="preserve">Monthly Budget Tracker</t>
  </si>
  <si>
    <t xml:space="preserve">Enter your budget and actual spending in the yellow cells. The rest calculates automatically.</t>
  </si>
  <si>
    <t xml:space="preserve">October 2026</t>
  </si>
  <si>
    <t xml:space="preserve">Legend</t>
  </si>
  <si>
    <t xml:space="preserve">Editable</t>
  </si>
  <si>
    <t xml:space="preserve">Replace the example values with your own.</t>
  </si>
  <si>
    <t xml:space="preserve">Income</t>
  </si>
  <si>
    <t xml:space="preserve">Source</t>
  </si>
  <si>
    <t xml:space="preserve">Expected</t>
  </si>
  <si>
    <t xml:space="preserve">Actual</t>
  </si>
  <si>
    <t xml:space="preserve">Difference</t>
  </si>
  <si>
    <t xml:space="preserve">Salary</t>
  </si>
  <si>
    <t xml:space="preserve">Side income</t>
  </si>
  <si>
    <t xml:space="preserve">Other</t>
  </si>
  <si>
    <t xml:space="preserve">Total income</t>
  </si>
  <si>
    <t xml:space="preserve">Expenses</t>
  </si>
  <si>
    <t xml:space="preserve">Budget</t>
  </si>
  <si>
    <t xml:space="preserve">Remaining</t>
  </si>
  <si>
    <t xml:space="preserve">% used</t>
  </si>
  <si>
    <t xml:space="preserve">Status</t>
  </si>
  <si>
    <t xml:space="preserve">Rent / mortgage</t>
  </si>
  <si>
    <t xml:space="preserve">Utilities</t>
  </si>
  <si>
    <t xml:space="preserve">Groceries</t>
  </si>
  <si>
    <t xml:space="preserve">Transport</t>
  </si>
  <si>
    <t xml:space="preserve">Insurance</t>
  </si>
  <si>
    <t xml:space="preserve">Dining out</t>
  </si>
  <si>
    <t xml:space="preserve">Subscriptions</t>
  </si>
  <si>
    <t xml:space="preserve">Savings transfer</t>
  </si>
  <si>
    <t xml:space="preserve">Health</t>
  </si>
  <si>
    <t xml:space="preserve">Entertainment</t>
  </si>
  <si>
    <t xml:space="preserve">Total expenses</t>
  </si>
  <si>
    <t xml:space="preserve">Summary</t>
  </si>
  <si>
    <t xml:space="preserve">Money left after expenses (actual)</t>
  </si>
  <si>
    <t xml:space="preserve">Savings rate (savings transfer / actual income)</t>
  </si>
  <si>
    <t xml:space="preserve">Categories over budget</t>
  </si>
  <si>
    <t xml:space="preserve">Savings rate uses the 'Savings transfer' row. If you move that row, update the formula in the summary.</t>
  </si>
  <si>
    <t xml:space="preserve">Track tasks, owners, priorities and due dates. Change Status and Priority with the drop-down lists.</t>
  </si>
  <si>
    <t xml:space="preserve">Today</t>
  </si>
  <si>
    <t xml:space="preserve">Not started</t>
  </si>
  <si>
    <t xml:space="preserve">Overdue</t>
  </si>
  <si>
    <t xml:space="preserve">Yellow = editable. Rows 9-11 are examples.</t>
  </si>
  <si>
    <t xml:space="preserve">In progress</t>
  </si>
  <si>
    <t xml:space="preserve">Due in 7 days</t>
  </si>
  <si>
    <t xml:space="preserve">Done</t>
  </si>
  <si>
    <t xml:space="preserve">% complete</t>
  </si>
  <si>
    <t xml:space="preserve">#</t>
  </si>
  <si>
    <t xml:space="preserve">Task</t>
  </si>
  <si>
    <t xml:space="preserve">Owner</t>
  </si>
  <si>
    <t xml:space="preserve">Priority</t>
  </si>
  <si>
    <t xml:space="preserve">Start</t>
  </si>
  <si>
    <t xml:space="preserve">Due</t>
  </si>
  <si>
    <t xml:space="preserve">Days left</t>
  </si>
  <si>
    <t xml:space="preserve">Notes</t>
  </si>
  <si>
    <t xml:space="preserve">Draft Q4 report outline</t>
  </si>
  <si>
    <t xml:space="preserve">Ayesha</t>
  </si>
  <si>
    <t xml:space="preserve">High</t>
  </si>
  <si>
    <t xml:space="preserve">Share draft with the team</t>
  </si>
  <si>
    <t xml:space="preserve">Update client dashboard</t>
  </si>
  <si>
    <t xml:space="preserve">Ben</t>
  </si>
  <si>
    <t xml:space="preserve">Medium</t>
  </si>
  <si>
    <t xml:space="preserve">Waiting on new data</t>
  </si>
  <si>
    <t xml:space="preserve">Send invoices</t>
  </si>
  <si>
    <t xml:space="preserve">Chloe</t>
  </si>
  <si>
    <t xml:space="preserve">Completed early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</si>
</sst>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yyyy\-mm\-dd"/>
    <numFmt numFmtId="166" formatCode="\$#,##0.00"/>
    <numFmt numFmtId="167" formatCode="0%"/>
    <numFmt numFmtId="168" formatCode="\$#,##0"/>
    <numFmt numFmtId="169" formatCode="#,##0"/>
    <numFmt numFmtId="170" formatCode="\$#,##0;&quot;($&quot;#,##0\);\-"/>
    <numFmt numFmtId="171" formatCode="0"/>
    <numFmt numFmtId="172" formatCode="ddd&quot;, &quot;d\ mmm\ yyyy"/>
    <numFmt numFmtId="173" formatCode="General"/>
    <numFmt numFmtId="174" formatCode="dd\ mmm\ yyyy"/>
  </numFmts>
  <fonts count="2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b val="true"/>
      <u val="single"/>
      <sz val="10"/>
      <color rgb="FFFFFFFF"/>
      <name val="Arial"/>
      <family val="0"/>
      <charset val="1"/>
    </font>
    <font>
      <sz val="10"/>
      <color rgb="FFD7EFE0"/>
      <name val="Arial"/>
      <family val="0"/>
      <charset val="1"/>
    </font>
    <font>
      <b val="true"/>
      <sz val="14"/>
      <color rgb="FF14532D"/>
      <name val="Arial"/>
      <family val="0"/>
      <charset val="1"/>
    </font>
    <font>
      <sz val="10"/>
      <color rgb="FF5B6B63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u val="single"/>
      <sz val="10"/>
      <color rgb="FF1F7A4D"/>
      <name val="Arial"/>
      <family val="0"/>
      <charset val="1"/>
    </font>
    <font>
      <sz val="10"/>
      <color rgb="FF14201A"/>
      <name val="Arial"/>
      <family val="0"/>
      <charset val="1"/>
    </font>
    <font>
      <b val="true"/>
      <sz val="10"/>
      <color rgb="FF14201A"/>
      <name val="Arial"/>
      <family val="0"/>
      <charset val="1"/>
    </font>
    <font>
      <i val="true"/>
      <sz val="9"/>
      <color rgb="FF5B6B63"/>
      <name val="Arial"/>
      <family val="0"/>
      <charset val="1"/>
    </font>
    <font>
      <b val="true"/>
      <sz val="10"/>
      <color rgb="FF14532D"/>
      <name val="Arial"/>
      <family val="0"/>
      <charset val="1"/>
    </font>
    <font>
      <b val="true"/>
      <sz val="10"/>
      <color rgb="FF1F7A4D"/>
      <name val="Arial"/>
      <family val="0"/>
      <charset val="1"/>
    </font>
    <font>
      <sz val="9"/>
      <color rgb="FF14201A"/>
      <name val="Consolas"/>
      <family val="0"/>
      <charset val="1"/>
    </font>
    <font>
      <sz val="9"/>
      <color rgb="FF5B6B63"/>
      <name val="Consolas"/>
      <family val="0"/>
      <charset val="1"/>
    </font>
    <font>
      <b val="true"/>
      <sz val="10"/>
      <color rgb="FF1F7A4D"/>
      <name val="Consolas"/>
      <family val="0"/>
      <charset val="1"/>
    </font>
    <font>
      <b val="true"/>
      <sz val="9"/>
      <color rgb="FF5B6B63"/>
      <name val="Arial"/>
      <family val="0"/>
      <charset val="1"/>
    </font>
    <font>
      <b val="true"/>
      <sz val="20"/>
      <color rgb="FF14532D"/>
      <name val="Arial"/>
      <family val="0"/>
      <charset val="1"/>
    </font>
    <font>
      <b val="true"/>
      <sz val="12"/>
      <color rgb="FF14532D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1"/>
      <color rgb="FF14201A"/>
      <name val="Arial"/>
      <family val="0"/>
      <charset val="1"/>
    </font>
    <font>
      <sz val="9"/>
      <color rgb="FF14201A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color rgb="FF14532D"/>
      <name val="Arial"/>
      <family val="0"/>
      <charset val="1"/>
    </font>
    <font>
      <b val="true"/>
      <sz val="10"/>
      <color rgb="FF5B6B63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F7A4D"/>
        <bgColor rgb="FF008080"/>
      </patternFill>
    </fill>
    <fill>
      <patternFill patternType="solid">
        <fgColor rgb="FF14532D"/>
        <bgColor rgb="FF1F7A4D"/>
      </patternFill>
    </fill>
    <fill>
      <patternFill patternType="solid">
        <fgColor rgb="FFFFF9C4"/>
        <bgColor rgb="FFFEF0C7"/>
      </patternFill>
    </fill>
    <fill>
      <patternFill patternType="solid">
        <fgColor rgb="FFE6F4EC"/>
        <bgColor rgb="FFE6E9E7"/>
      </patternFill>
    </fill>
    <fill>
      <patternFill patternType="solid">
        <fgColor rgb="FFFAFAF9"/>
        <bgColor rgb="FFF9F9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6E9E7"/>
      </left>
      <right style="thin">
        <color rgb="FFE6E9E7"/>
      </right>
      <top style="thin">
        <color rgb="FFE6E9E7"/>
      </top>
      <bottom style="thin">
        <color rgb="FFE6E9E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right" vertical="center" textRotation="0" wrapText="false" indent="1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0" fillId="0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11" fillId="0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15" fillId="0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16" fillId="0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17" fillId="0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13" fillId="0" borderId="0" xfId="0" applyFont="true" applyBorder="false" applyAlignment="true" applyProtection="false">
      <alignment horizontal="left" vertical="top" textRotation="0" wrapText="false" indent="1" shrinkToFit="false"/>
      <protection locked="true" hidden="false"/>
    </xf>
    <xf numFmtId="164" fontId="18" fillId="0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20" fillId="5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9" fontId="20" fillId="5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6" fontId="20" fillId="5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8" fontId="11" fillId="0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14" fillId="5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8" fontId="14" fillId="5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70" fontId="26" fillId="4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70" fontId="11" fillId="0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70" fontId="14" fillId="5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7" fontId="11" fillId="0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7" fontId="14" fillId="5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11" fillId="5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70" fontId="27" fillId="5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7" fontId="27" fillId="5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71" fontId="27" fillId="5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72" fontId="12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2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21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21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73" fontId="8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6" fillId="4" borderId="1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26" fillId="4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26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4" fontId="26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3" fontId="12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1" fillId="4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1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4" fontId="11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2">
    <dxf>
      <fill>
        <patternFill patternType="solid">
          <fgColor rgb="FF14532D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1F7A4D"/>
          <bgColor rgb="FF000000"/>
        </patternFill>
      </fill>
    </dxf>
    <dxf>
      <fill>
        <patternFill patternType="solid">
          <fgColor rgb="FF14201A"/>
          <bgColor rgb="FF000000"/>
        </patternFill>
      </fill>
    </dxf>
    <dxf>
      <fill>
        <patternFill patternType="solid">
          <fgColor rgb="FF5B6B63"/>
          <bgColor rgb="FF000000"/>
        </patternFill>
      </fill>
    </dxf>
    <dxf>
      <fill>
        <patternFill patternType="solid">
          <fgColor rgb="FFFAFAF9"/>
          <bgColor rgb="FF000000"/>
        </patternFill>
      </fill>
    </dxf>
    <dxf>
      <font>
        <name val="Arial"/>
        <charset val="1"/>
        <family val="0"/>
        <b val="1"/>
        <color rgb="FFB42318"/>
      </font>
      <fill>
        <patternFill>
          <bgColor rgb="FFFEE4E2"/>
        </patternFill>
      </fill>
    </dxf>
    <dxf>
      <font>
        <name val="Arial"/>
        <charset val="1"/>
        <family val="0"/>
        <b val="1"/>
        <color rgb="FF8A5A00"/>
      </font>
      <fill>
        <patternFill>
          <bgColor rgb="FFFEF0C7"/>
        </patternFill>
      </fill>
    </dxf>
    <dxf>
      <font>
        <name val="Arial"/>
        <charset val="1"/>
        <family val="0"/>
        <b val="1"/>
        <color rgb="FF14532D"/>
      </font>
      <fill>
        <patternFill>
          <bgColor rgb="FFE6F4EC"/>
        </patternFill>
      </fill>
    </dxf>
    <dxf>
      <font>
        <name val="Arial"/>
        <charset val="1"/>
        <family val="0"/>
        <b val="1"/>
        <color rgb="FFB42318"/>
      </font>
    </dxf>
    <dxf>
      <font>
        <name val="Arial"/>
        <charset val="1"/>
        <family val="0"/>
        <strike val="1"/>
        <color rgb="FF8A948F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5A00"/>
      <rgbColor rgb="FF800080"/>
      <rgbColor rgb="FF1F7A4D"/>
      <rgbColor rgb="FFF9F9F9"/>
      <rgbColor rgb="FF878787"/>
      <rgbColor rgb="FF9999FF"/>
      <rgbColor rgb="FF993366"/>
      <rgbColor rgb="FFFFF9C4"/>
      <rgbColor rgb="FFE6F4EC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6E9E7"/>
      <rgbColor rgb="FFD7EFE0"/>
      <rgbColor rgb="FFFEF0C7"/>
      <rgbColor rgb="FFFAFAF9"/>
      <rgbColor rgb="FFFF99CC"/>
      <rgbColor rgb="FFCC99FF"/>
      <rgbColor rgb="FFFEE4E2"/>
      <rgbColor rgb="FF3366FF"/>
      <rgbColor rgb="FF33CCCC"/>
      <rgbColor rgb="FF99CC00"/>
      <rgbColor rgb="FFFFCC00"/>
      <rgbColor rgb="FFFF9900"/>
      <rgbColor rgb="FFFF6600"/>
      <rgbColor rgb="FF5B6B63"/>
      <rgbColor rgb="FF8A948F"/>
      <rgbColor rgb="FF003366"/>
      <rgbColor rgb="FF339966"/>
      <rgbColor rgb="FF14201A"/>
      <rgbColor rgb="FF333300"/>
      <rgbColor rgb="FFB42318"/>
      <rgbColor rgb="FF993366"/>
      <rgbColor rgb="FF333399"/>
      <rgbColor rgb="FF14532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Revenue by region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'Sales Dashboard'!C9</c:f>
              <c:strCache>
                <c:ptCount val="1"/>
                <c:pt idx="0">
                  <c:v>Revenue</c:v>
                </c:pt>
              </c:strCache>
            </c:strRef>
          </c:tx>
          <c:spPr>
            <a:solidFill>
              <a:srgbClr val="1f7a4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'Sales Dashboard'!$B$10:$B$13</c:f>
              <c:strCache>
                <c:ptCount val="4"/>
                <c:pt idx="0">
                  <c:v>East</c:v>
                </c:pt>
                <c:pt idx="1">
                  <c:v>West</c:v>
                </c:pt>
                <c:pt idx="2">
                  <c:v>North</c:v>
                </c:pt>
                <c:pt idx="3">
                  <c:v>South</c:v>
                </c:pt>
              </c:strCache>
            </c:strRef>
          </c:cat>
          <c:val>
            <c:numRef>
              <c:f>'Sales Dashboard'!$C$10:$C$13</c:f>
              <c:numCache>
                <c:formatCode>\$#,##0</c:formatCode>
                <c:ptCount val="4"/>
                <c:pt idx="0">
                  <c:v>39584.775</c:v>
                </c:pt>
                <c:pt idx="1">
                  <c:v>35903.475</c:v>
                </c:pt>
                <c:pt idx="2">
                  <c:v>38755.15</c:v>
                </c:pt>
                <c:pt idx="3">
                  <c:v>33433.5</c:v>
                </c:pt>
              </c:numCache>
            </c:numRef>
          </c:val>
        </c:ser>
        <c:gapWidth val="150"/>
        <c:overlap val="0"/>
        <c:axId val="6941204"/>
        <c:axId val="32560128"/>
      </c:barChart>
      <c:catAx>
        <c:axId val="69412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2560128"/>
        <c:crosses val="autoZero"/>
        <c:auto val="1"/>
        <c:lblAlgn val="ctr"/>
        <c:lblOffset val="100"/>
        <c:noMultiLvlLbl val="0"/>
      </c:catAx>
      <c:valAx>
        <c:axId val="32560128"/>
        <c:scaling>
          <c:orientation val="minMax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\$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941204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Revenue by month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'Sales Dashboard'!I9</c:f>
              <c:strCache>
                <c:ptCount val="1"/>
                <c:pt idx="0">
                  <c:v>Revenue</c:v>
                </c:pt>
              </c:strCache>
            </c:strRef>
          </c:tx>
          <c:spPr>
            <a:solidFill>
              <a:srgbClr val="1f7a4d"/>
            </a:solidFill>
            <a:ln w="28080">
              <a:solidFill>
                <a:srgbClr val="1f7a4d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'Sales Dashboard'!$H$10:$H$21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'Sales Dashboard'!$I$10:$I$21</c:f>
              <c:numCache>
                <c:formatCode>\$#,##0</c:formatCode>
                <c:ptCount val="12"/>
                <c:pt idx="0">
                  <c:v>11002.35</c:v>
                </c:pt>
                <c:pt idx="1">
                  <c:v>8766.25</c:v>
                </c:pt>
                <c:pt idx="2">
                  <c:v>6662.95</c:v>
                </c:pt>
                <c:pt idx="3">
                  <c:v>11187.15</c:v>
                </c:pt>
                <c:pt idx="4">
                  <c:v>5623.9</c:v>
                </c:pt>
                <c:pt idx="5">
                  <c:v>15329.2</c:v>
                </c:pt>
                <c:pt idx="6">
                  <c:v>20818.95</c:v>
                </c:pt>
                <c:pt idx="7">
                  <c:v>12167.65</c:v>
                </c:pt>
                <c:pt idx="8">
                  <c:v>16955.6</c:v>
                </c:pt>
                <c:pt idx="9">
                  <c:v>9982.775</c:v>
                </c:pt>
                <c:pt idx="10">
                  <c:v>19951.275</c:v>
                </c:pt>
                <c:pt idx="11">
                  <c:v>9228.85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2853617"/>
        <c:axId val="12571554"/>
      </c:lineChart>
      <c:catAx>
        <c:axId val="285361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2571554"/>
        <c:crosses val="autoZero"/>
        <c:auto val="1"/>
        <c:lblAlgn val="ctr"/>
        <c:lblOffset val="100"/>
        <c:noMultiLvlLbl val="0"/>
      </c:catAx>
      <c:valAx>
        <c:axId val="12571554"/>
        <c:scaling>
          <c:orientation val="minMax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\$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853617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Revenue by product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'Sales Dashboard'!F9</c:f>
              <c:strCache>
                <c:ptCount val="1"/>
                <c:pt idx="0">
                  <c:v>Revenue</c:v>
                </c:pt>
              </c:strCache>
            </c:strRef>
          </c:tx>
          <c:spPr>
            <a:solidFill>
              <a:srgbClr val="14532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'Sales Dashboard'!$E$10:$E$17</c:f>
              <c:strCache>
                <c:ptCount val="8"/>
                <c:pt idx="0">
                  <c:v>Notebook</c:v>
                </c:pt>
                <c:pt idx="1">
                  <c:v>Pen Set</c:v>
                </c:pt>
                <c:pt idx="2">
                  <c:v>Stapler</c:v>
                </c:pt>
                <c:pt idx="3">
                  <c:v>Desk Lamp</c:v>
                </c:pt>
                <c:pt idx="4">
                  <c:v>Monitor</c:v>
                </c:pt>
                <c:pt idx="5">
                  <c:v>Keyboard</c:v>
                </c:pt>
                <c:pt idx="6">
                  <c:v>Office Chair</c:v>
                </c:pt>
                <c:pt idx="7">
                  <c:v>Headset</c:v>
                </c:pt>
              </c:strCache>
            </c:strRef>
          </c:cat>
          <c:val>
            <c:numRef>
              <c:f>'Sales Dashboard'!$F$10:$F$17</c:f>
              <c:numCache>
                <c:formatCode>\$#,##0</c:formatCode>
                <c:ptCount val="8"/>
                <c:pt idx="0">
                  <c:v>843.975</c:v>
                </c:pt>
                <c:pt idx="1">
                  <c:v>2016.6</c:v>
                </c:pt>
                <c:pt idx="2">
                  <c:v>2589.225</c:v>
                </c:pt>
                <c:pt idx="3">
                  <c:v>8486.4</c:v>
                </c:pt>
                <c:pt idx="4">
                  <c:v>57645</c:v>
                </c:pt>
                <c:pt idx="5">
                  <c:v>13765.5</c:v>
                </c:pt>
                <c:pt idx="6">
                  <c:v>40299.6</c:v>
                </c:pt>
                <c:pt idx="7">
                  <c:v>22030.6</c:v>
                </c:pt>
              </c:numCache>
            </c:numRef>
          </c:val>
        </c:ser>
        <c:gapWidth val="150"/>
        <c:overlap val="0"/>
        <c:axId val="81446801"/>
        <c:axId val="51793456"/>
      </c:barChart>
      <c:catAx>
        <c:axId val="814468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1793456"/>
        <c:crosses val="autoZero"/>
        <c:auto val="1"/>
        <c:lblAlgn val="ctr"/>
        <c:lblOffset val="100"/>
        <c:noMultiLvlLbl val="0"/>
      </c:catAx>
      <c:valAx>
        <c:axId val="51793456"/>
        <c:scaling>
          <c:orientation val="minMax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\$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1446801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4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24</xdr:row>
      <xdr:rowOff>0</xdr:rowOff>
    </xdr:from>
    <xdr:to>
      <xdr:col>5</xdr:col>
      <xdr:colOff>239040</xdr:colOff>
      <xdr:row>38</xdr:row>
      <xdr:rowOff>32760</xdr:rowOff>
    </xdr:to>
    <xdr:graphicFrame>
      <xdr:nvGraphicFramePr>
        <xdr:cNvPr id="0" name="Chart 1"/>
        <xdr:cNvGraphicFramePr/>
      </xdr:nvGraphicFramePr>
      <xdr:xfrm>
        <a:off x="211320" y="5229360"/>
        <a:ext cx="467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0</xdr:colOff>
      <xdr:row>24</xdr:row>
      <xdr:rowOff>0</xdr:rowOff>
    </xdr:from>
    <xdr:to>
      <xdr:col>12</xdr:col>
      <xdr:colOff>191160</xdr:colOff>
      <xdr:row>38</xdr:row>
      <xdr:rowOff>32760</xdr:rowOff>
    </xdr:to>
    <xdr:graphicFrame>
      <xdr:nvGraphicFramePr>
        <xdr:cNvPr id="1" name="Chart 2"/>
        <xdr:cNvGraphicFramePr/>
      </xdr:nvGraphicFramePr>
      <xdr:xfrm>
        <a:off x="5991120" y="5229360"/>
        <a:ext cx="575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40</xdr:row>
      <xdr:rowOff>0</xdr:rowOff>
    </xdr:from>
    <xdr:to>
      <xdr:col>5</xdr:col>
      <xdr:colOff>239040</xdr:colOff>
      <xdr:row>54</xdr:row>
      <xdr:rowOff>32400</xdr:rowOff>
    </xdr:to>
    <xdr:graphicFrame>
      <xdr:nvGraphicFramePr>
        <xdr:cNvPr id="2" name="Chart 3"/>
        <xdr:cNvGraphicFramePr/>
      </xdr:nvGraphicFramePr>
      <xdr:xfrm>
        <a:off x="211320" y="8277120"/>
        <a:ext cx="467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gameofexcel.com/" TargetMode="External"/><Relationship Id="rId2" Type="http://schemas.openxmlformats.org/officeDocument/2006/relationships/hyperlink" Target="Game-of-Excel-Free-Excel-Toolkit.xlsx" TargetMode="External"/><Relationship Id="rId3" Type="http://schemas.openxmlformats.org/officeDocument/2006/relationships/hyperlink" Target="Game-of-Excel-Free-Excel-Toolkit.xlsx" TargetMode="External"/><Relationship Id="rId4" Type="http://schemas.openxmlformats.org/officeDocument/2006/relationships/hyperlink" Target="Game-of-Excel-Free-Excel-Toolkit.xlsx" TargetMode="External"/><Relationship Id="rId5" Type="http://schemas.openxmlformats.org/officeDocument/2006/relationships/hyperlink" Target="Game-of-Excel-Free-Excel-Toolkit.xlsx" TargetMode="External"/><Relationship Id="rId6" Type="http://schemas.openxmlformats.org/officeDocument/2006/relationships/hyperlink" Target="Game-of-Excel-Free-Excel-Toolkit.xlsx" TargetMode="External"/><Relationship Id="rId7" Type="http://schemas.openxmlformats.org/officeDocument/2006/relationships/hyperlink" Target="Game-of-Excel-Free-Excel-Toolkit.xlsx" TargetMode="External"/><Relationship Id="rId8" Type="http://schemas.openxmlformats.org/officeDocument/2006/relationships/hyperlink" Target="https://gameofexcel.com/formula-lab/" TargetMode="External"/><Relationship Id="rId9" Type="http://schemas.openxmlformats.org/officeDocument/2006/relationships/hyperlink" Target="https://gameofexcel.com/excel-shortcuts-game/" TargetMode="External"/><Relationship Id="rId10" Type="http://schemas.openxmlformats.org/officeDocument/2006/relationships/hyperlink" Target="https://gameofexcel.com/excel-sample-data-generator/" TargetMode="External"/><Relationship Id="rId11" Type="http://schemas.openxmlformats.org/officeDocument/2006/relationships/hyperlink" Target="https://gameofexcel.com/learn-with-fun/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gameofexcel.com/" TargetMode="External"/><Relationship Id="rId2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gameofexcel.com/" TargetMode="External"/><Relationship Id="rId2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gameofexcel.com/" TargetMode="External"/><Relationship Id="rId2" Type="http://schemas.openxmlformats.org/officeDocument/2006/relationships/drawing" Target="../drawings/drawing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gameofexcel.com/" TargetMode="External"/><Relationship Id="rId2" Type="http://schemas.openxmlformats.org/officeDocument/2006/relationships/drawing" Target="../drawings/drawing4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https://gameofexcel.com/" TargetMode="Externa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hyperlink" Target="https://gameofexcel.com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7A4D"/>
    <pageSetUpPr fitToPage="true"/>
  </sheetPr>
  <dimension ref="A1:D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0"/>
    <col collapsed="false" customWidth="true" hidden="false" outlineLevel="0" max="3" min="3" style="0" width="62"/>
    <col collapsed="false" customWidth="true" hidden="false" outlineLevel="0" max="4" min="4" style="0" width="4"/>
  </cols>
  <sheetData>
    <row r="1" customFormat="false" ht="33.75" hidden="false" customHeight="true" outlineLevel="0" collapsed="false">
      <c r="A1" s="1" t="s">
        <v>0</v>
      </c>
      <c r="B1" s="2"/>
      <c r="C1" s="2"/>
      <c r="D1" s="3" t="s">
        <v>1</v>
      </c>
    </row>
    <row r="2" customFormat="false" ht="19.5" hidden="false" customHeight="true" outlineLevel="0" collapsed="false">
      <c r="A2" s="4" t="s">
        <v>2</v>
      </c>
      <c r="B2" s="2"/>
      <c r="C2" s="2"/>
      <c r="D2" s="2"/>
    </row>
    <row r="4" customFormat="false" ht="17.35" hidden="false" customHeight="false" outlineLevel="0" collapsed="false">
      <c r="B4" s="5" t="s">
        <v>3</v>
      </c>
    </row>
    <row r="5" customFormat="false" ht="42" hidden="false" customHeight="true" outlineLevel="0" collapsed="false">
      <c r="B5" s="6" t="s">
        <v>4</v>
      </c>
      <c r="C5" s="6"/>
    </row>
    <row r="7" customFormat="false" ht="17.35" hidden="false" customHeight="false" outlineLevel="0" collapsed="false">
      <c r="B7" s="5" t="s">
        <v>5</v>
      </c>
    </row>
    <row r="8" customFormat="false" ht="21.75" hidden="false" customHeight="true" outlineLevel="0" collapsed="false">
      <c r="B8" s="7" t="s">
        <v>6</v>
      </c>
      <c r="C8" s="7" t="s">
        <v>7</v>
      </c>
    </row>
    <row r="9" customFormat="false" ht="30" hidden="false" customHeight="true" outlineLevel="0" collapsed="false">
      <c r="B9" s="8" t="s">
        <v>8</v>
      </c>
      <c r="C9" s="9" t="s">
        <v>9</v>
      </c>
    </row>
    <row r="10" customFormat="false" ht="30" hidden="false" customHeight="true" outlineLevel="0" collapsed="false">
      <c r="B10" s="8" t="s">
        <v>10</v>
      </c>
      <c r="C10" s="9" t="s">
        <v>11</v>
      </c>
    </row>
    <row r="11" customFormat="false" ht="30" hidden="false" customHeight="true" outlineLevel="0" collapsed="false">
      <c r="B11" s="8" t="s">
        <v>12</v>
      </c>
      <c r="C11" s="9" t="s">
        <v>13</v>
      </c>
    </row>
    <row r="12" customFormat="false" ht="30" hidden="false" customHeight="true" outlineLevel="0" collapsed="false">
      <c r="B12" s="8" t="s">
        <v>14</v>
      </c>
      <c r="C12" s="9" t="s">
        <v>15</v>
      </c>
    </row>
    <row r="13" customFormat="false" ht="30" hidden="false" customHeight="true" outlineLevel="0" collapsed="false">
      <c r="B13" s="8" t="s">
        <v>16</v>
      </c>
      <c r="C13" s="9" t="s">
        <v>17</v>
      </c>
    </row>
    <row r="14" customFormat="false" ht="30" hidden="false" customHeight="true" outlineLevel="0" collapsed="false">
      <c r="B14" s="8" t="s">
        <v>18</v>
      </c>
      <c r="C14" s="9" t="s">
        <v>19</v>
      </c>
    </row>
    <row r="16" customFormat="false" ht="17.35" hidden="false" customHeight="false" outlineLevel="0" collapsed="false">
      <c r="B16" s="5" t="s">
        <v>20</v>
      </c>
    </row>
    <row r="17" customFormat="false" ht="30" hidden="false" customHeight="true" outlineLevel="0" collapsed="false">
      <c r="B17" s="10" t="s">
        <v>21</v>
      </c>
      <c r="C17" s="9" t="s">
        <v>22</v>
      </c>
    </row>
    <row r="18" customFormat="false" ht="30" hidden="false" customHeight="true" outlineLevel="0" collapsed="false">
      <c r="B18" s="11" t="s">
        <v>23</v>
      </c>
      <c r="C18" s="9" t="s">
        <v>24</v>
      </c>
    </row>
    <row r="20" customFormat="false" ht="17.35" hidden="false" customHeight="false" outlineLevel="0" collapsed="false">
      <c r="B20" s="5" t="s">
        <v>25</v>
      </c>
    </row>
    <row r="21" customFormat="false" ht="21.75" hidden="false" customHeight="true" outlineLevel="0" collapsed="false">
      <c r="B21" s="7" t="s">
        <v>26</v>
      </c>
      <c r="C21" s="7" t="s">
        <v>27</v>
      </c>
    </row>
    <row r="22" customFormat="false" ht="24" hidden="false" customHeight="true" outlineLevel="0" collapsed="false">
      <c r="B22" s="8" t="s">
        <v>28</v>
      </c>
      <c r="C22" s="9" t="s">
        <v>29</v>
      </c>
    </row>
    <row r="23" customFormat="false" ht="24" hidden="false" customHeight="true" outlineLevel="0" collapsed="false">
      <c r="B23" s="8" t="s">
        <v>30</v>
      </c>
      <c r="C23" s="9" t="s">
        <v>31</v>
      </c>
    </row>
    <row r="24" customFormat="false" ht="24" hidden="false" customHeight="true" outlineLevel="0" collapsed="false">
      <c r="B24" s="8" t="s">
        <v>32</v>
      </c>
      <c r="C24" s="9" t="s">
        <v>33</v>
      </c>
    </row>
    <row r="25" customFormat="false" ht="24" hidden="false" customHeight="true" outlineLevel="0" collapsed="false">
      <c r="B25" s="8" t="s">
        <v>34</v>
      </c>
      <c r="C25" s="9" t="s">
        <v>35</v>
      </c>
    </row>
    <row r="27" customFormat="false" ht="15" hidden="false" customHeight="false" outlineLevel="0" collapsed="false">
      <c r="B27" s="12" t="s">
        <v>36</v>
      </c>
    </row>
    <row r="28" customFormat="false" ht="15" hidden="false" customHeight="false" outlineLevel="0" collapsed="false">
      <c r="B28" s="12" t="s">
        <v>37</v>
      </c>
    </row>
  </sheetData>
  <mergeCells count="1">
    <mergeCell ref="B5:C5"/>
  </mergeCells>
  <hyperlinks>
    <hyperlink ref="D1" r:id="rId1" display="gameofexcel.com"/>
    <hyperlink ref="B9" r:id="rId2" location="'Formula%20Cheat%20Sheet'!A1" display="Formula Cheat Sheet"/>
    <hyperlink ref="B10" r:id="rId3" location="'Shortcuts'!A1" display="Shortcuts"/>
    <hyperlink ref="B11" r:id="rId4" location="'Sample%20Data'!A1" display="Sample Data"/>
    <hyperlink ref="B12" r:id="rId5" location="'Sales%20Dashboard'!A1" display="Sales Dashboard"/>
    <hyperlink ref="B13" r:id="rId6" location="'Budget%20Tracker'!A1" display="Budget Tracker"/>
    <hyperlink ref="B14" r:id="rId7" location="'Task%20Planner'!A1" display="Task Planner"/>
    <hyperlink ref="B22" r:id="rId8" display="Formula Lab"/>
    <hyperlink ref="B23" r:id="rId9" display="Excel Shortcuts Game"/>
    <hyperlink ref="B24" r:id="rId10" display="Excel Sample Data Generator"/>
    <hyperlink ref="B25" r:id="rId11" display="All Excel games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&amp;CGame of Excel - Free Excel Toolkit - gameofexcel.com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7A4D"/>
    <pageSetUpPr fitToPage="true"/>
  </sheetPr>
  <dimension ref="A1:E5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22"/>
    <col collapsed="false" customWidth="true" hidden="false" outlineLevel="0" max="3" min="3" style="0" width="40"/>
    <col collapsed="false" customWidth="true" hidden="false" outlineLevel="0" max="4" min="4" style="0" width="46"/>
    <col collapsed="false" customWidth="true" hidden="false" outlineLevel="0" max="5" min="5" style="0" width="44"/>
  </cols>
  <sheetData>
    <row r="1" customFormat="false" ht="33.75" hidden="false" customHeight="true" outlineLevel="0" collapsed="false">
      <c r="A1" s="1" t="s">
        <v>8</v>
      </c>
      <c r="B1" s="2"/>
      <c r="C1" s="2"/>
      <c r="D1" s="2"/>
      <c r="E1" s="3" t="s">
        <v>1</v>
      </c>
    </row>
    <row r="2" customFormat="false" ht="19.5" hidden="false" customHeight="true" outlineLevel="0" collapsed="false">
      <c r="A2" s="4" t="s">
        <v>38</v>
      </c>
      <c r="B2" s="2"/>
      <c r="C2" s="2"/>
      <c r="D2" s="2"/>
      <c r="E2" s="2"/>
    </row>
    <row r="4" customFormat="false" ht="21.75" hidden="false" customHeight="true" outlineLevel="0" collapsed="false">
      <c r="A4" s="7" t="s">
        <v>39</v>
      </c>
      <c r="B4" s="7" t="s">
        <v>40</v>
      </c>
      <c r="C4" s="7" t="s">
        <v>41</v>
      </c>
      <c r="D4" s="7" t="s">
        <v>42</v>
      </c>
      <c r="E4" s="7" t="s">
        <v>43</v>
      </c>
    </row>
    <row r="5" customFormat="false" ht="30" hidden="false" customHeight="true" outlineLevel="0" collapsed="false">
      <c r="A5" s="13" t="s">
        <v>44</v>
      </c>
      <c r="B5" s="14" t="s">
        <v>45</v>
      </c>
      <c r="C5" s="15" t="s">
        <v>46</v>
      </c>
      <c r="D5" s="9" t="s">
        <v>47</v>
      </c>
      <c r="E5" s="16" t="s">
        <v>48</v>
      </c>
    </row>
    <row r="6" customFormat="false" ht="30" hidden="false" customHeight="true" outlineLevel="0" collapsed="false">
      <c r="A6" s="13"/>
      <c r="B6" s="14" t="s">
        <v>49</v>
      </c>
      <c r="C6" s="15" t="s">
        <v>50</v>
      </c>
      <c r="D6" s="9" t="s">
        <v>51</v>
      </c>
      <c r="E6" s="16" t="s">
        <v>52</v>
      </c>
    </row>
    <row r="7" customFormat="false" ht="30" hidden="false" customHeight="true" outlineLevel="0" collapsed="false">
      <c r="A7" s="13"/>
      <c r="B7" s="14" t="s">
        <v>53</v>
      </c>
      <c r="C7" s="15" t="s">
        <v>54</v>
      </c>
      <c r="D7" s="9" t="s">
        <v>55</v>
      </c>
      <c r="E7" s="16" t="s">
        <v>56</v>
      </c>
    </row>
    <row r="8" customFormat="false" ht="30" hidden="false" customHeight="true" outlineLevel="0" collapsed="false">
      <c r="A8" s="13"/>
      <c r="B8" s="14" t="s">
        <v>57</v>
      </c>
      <c r="C8" s="15" t="s">
        <v>58</v>
      </c>
      <c r="D8" s="9" t="s">
        <v>59</v>
      </c>
      <c r="E8" s="16" t="s">
        <v>60</v>
      </c>
    </row>
    <row r="9" customFormat="false" ht="30" hidden="false" customHeight="true" outlineLevel="0" collapsed="false">
      <c r="A9" s="13"/>
      <c r="B9" s="14" t="s">
        <v>61</v>
      </c>
      <c r="C9" s="15" t="s">
        <v>62</v>
      </c>
      <c r="D9" s="9" t="s">
        <v>63</v>
      </c>
      <c r="E9" s="16" t="s">
        <v>64</v>
      </c>
    </row>
    <row r="10" customFormat="false" ht="30" hidden="false" customHeight="true" outlineLevel="0" collapsed="false">
      <c r="A10" s="13"/>
      <c r="B10" s="14" t="s">
        <v>65</v>
      </c>
      <c r="C10" s="15" t="s">
        <v>66</v>
      </c>
      <c r="D10" s="9" t="s">
        <v>67</v>
      </c>
      <c r="E10" s="16" t="s">
        <v>68</v>
      </c>
    </row>
    <row r="11" customFormat="false" ht="30" hidden="false" customHeight="true" outlineLevel="0" collapsed="false">
      <c r="A11" s="13"/>
      <c r="B11" s="14" t="s">
        <v>69</v>
      </c>
      <c r="C11" s="15" t="s">
        <v>70</v>
      </c>
      <c r="D11" s="9" t="s">
        <v>71</v>
      </c>
      <c r="E11" s="16" t="s">
        <v>72</v>
      </c>
    </row>
    <row r="12" customFormat="false" ht="30" hidden="false" customHeight="true" outlineLevel="0" collapsed="false">
      <c r="A12" s="13" t="s">
        <v>73</v>
      </c>
      <c r="B12" s="14" t="s">
        <v>74</v>
      </c>
      <c r="C12" s="15" t="s">
        <v>75</v>
      </c>
      <c r="D12" s="9" t="s">
        <v>76</v>
      </c>
      <c r="E12" s="16" t="s">
        <v>77</v>
      </c>
    </row>
    <row r="13" customFormat="false" ht="30" hidden="false" customHeight="true" outlineLevel="0" collapsed="false">
      <c r="A13" s="13"/>
      <c r="B13" s="14" t="s">
        <v>78</v>
      </c>
      <c r="C13" s="15" t="s">
        <v>79</v>
      </c>
      <c r="D13" s="9" t="s">
        <v>80</v>
      </c>
      <c r="E13" s="16" t="s">
        <v>81</v>
      </c>
    </row>
    <row r="14" customFormat="false" ht="30" hidden="false" customHeight="true" outlineLevel="0" collapsed="false">
      <c r="A14" s="13"/>
      <c r="B14" s="14" t="s">
        <v>82</v>
      </c>
      <c r="C14" s="15" t="s">
        <v>83</v>
      </c>
      <c r="D14" s="9" t="s">
        <v>84</v>
      </c>
      <c r="E14" s="16" t="s">
        <v>85</v>
      </c>
    </row>
    <row r="15" customFormat="false" ht="30" hidden="false" customHeight="true" outlineLevel="0" collapsed="false">
      <c r="A15" s="13"/>
      <c r="B15" s="14" t="s">
        <v>86</v>
      </c>
      <c r="C15" s="15" t="s">
        <v>87</v>
      </c>
      <c r="D15" s="9" t="s">
        <v>88</v>
      </c>
      <c r="E15" s="16" t="s">
        <v>89</v>
      </c>
    </row>
    <row r="16" customFormat="false" ht="30" hidden="false" customHeight="true" outlineLevel="0" collapsed="false">
      <c r="A16" s="13"/>
      <c r="B16" s="14" t="s">
        <v>90</v>
      </c>
      <c r="C16" s="15" t="s">
        <v>91</v>
      </c>
      <c r="D16" s="9" t="s">
        <v>92</v>
      </c>
      <c r="E16" s="16" t="s">
        <v>93</v>
      </c>
    </row>
    <row r="17" customFormat="false" ht="30" hidden="false" customHeight="true" outlineLevel="0" collapsed="false">
      <c r="A17" s="13"/>
      <c r="B17" s="14" t="s">
        <v>94</v>
      </c>
      <c r="C17" s="15" t="s">
        <v>95</v>
      </c>
      <c r="D17" s="9" t="s">
        <v>96</v>
      </c>
      <c r="E17" s="16" t="s">
        <v>97</v>
      </c>
    </row>
    <row r="18" customFormat="false" ht="30" hidden="false" customHeight="true" outlineLevel="0" collapsed="false">
      <c r="A18" s="13" t="s">
        <v>98</v>
      </c>
      <c r="B18" s="14" t="s">
        <v>99</v>
      </c>
      <c r="C18" s="15" t="s">
        <v>100</v>
      </c>
      <c r="D18" s="9" t="s">
        <v>101</v>
      </c>
      <c r="E18" s="16" t="s">
        <v>102</v>
      </c>
    </row>
    <row r="19" customFormat="false" ht="43.5" hidden="false" customHeight="true" outlineLevel="0" collapsed="false">
      <c r="A19" s="13"/>
      <c r="B19" s="14" t="s">
        <v>103</v>
      </c>
      <c r="C19" s="15" t="s">
        <v>104</v>
      </c>
      <c r="D19" s="9" t="s">
        <v>105</v>
      </c>
      <c r="E19" s="16" t="s">
        <v>106</v>
      </c>
    </row>
    <row r="20" customFormat="false" ht="30" hidden="false" customHeight="true" outlineLevel="0" collapsed="false">
      <c r="A20" s="13"/>
      <c r="B20" s="14" t="s">
        <v>107</v>
      </c>
      <c r="C20" s="15" t="s">
        <v>108</v>
      </c>
      <c r="D20" s="9" t="s">
        <v>109</v>
      </c>
      <c r="E20" s="16" t="s">
        <v>110</v>
      </c>
    </row>
    <row r="21" customFormat="false" ht="30" hidden="false" customHeight="true" outlineLevel="0" collapsed="false">
      <c r="A21" s="13"/>
      <c r="B21" s="14" t="s">
        <v>111</v>
      </c>
      <c r="C21" s="15" t="s">
        <v>112</v>
      </c>
      <c r="D21" s="9" t="s">
        <v>113</v>
      </c>
      <c r="E21" s="16" t="s">
        <v>114</v>
      </c>
    </row>
    <row r="22" customFormat="false" ht="30" hidden="false" customHeight="true" outlineLevel="0" collapsed="false">
      <c r="A22" s="13"/>
      <c r="B22" s="14" t="s">
        <v>115</v>
      </c>
      <c r="C22" s="15" t="s">
        <v>116</v>
      </c>
      <c r="D22" s="9" t="s">
        <v>117</v>
      </c>
      <c r="E22" s="16" t="s">
        <v>118</v>
      </c>
    </row>
    <row r="23" customFormat="false" ht="43.5" hidden="false" customHeight="true" outlineLevel="0" collapsed="false">
      <c r="A23" s="13" t="s">
        <v>119</v>
      </c>
      <c r="B23" s="14" t="s">
        <v>120</v>
      </c>
      <c r="C23" s="15" t="s">
        <v>121</v>
      </c>
      <c r="D23" s="9" t="s">
        <v>122</v>
      </c>
      <c r="E23" s="16" t="s">
        <v>123</v>
      </c>
    </row>
    <row r="24" customFormat="false" ht="43.5" hidden="false" customHeight="true" outlineLevel="0" collapsed="false">
      <c r="A24" s="13"/>
      <c r="B24" s="14" t="s">
        <v>124</v>
      </c>
      <c r="C24" s="15" t="s">
        <v>125</v>
      </c>
      <c r="D24" s="9" t="s">
        <v>126</v>
      </c>
      <c r="E24" s="16" t="s">
        <v>127</v>
      </c>
    </row>
    <row r="25" customFormat="false" ht="30" hidden="false" customHeight="true" outlineLevel="0" collapsed="false">
      <c r="A25" s="13"/>
      <c r="B25" s="14" t="s">
        <v>128</v>
      </c>
      <c r="C25" s="15" t="s">
        <v>129</v>
      </c>
      <c r="D25" s="9" t="s">
        <v>130</v>
      </c>
      <c r="E25" s="16" t="s">
        <v>131</v>
      </c>
    </row>
    <row r="26" customFormat="false" ht="30" hidden="false" customHeight="true" outlineLevel="0" collapsed="false">
      <c r="A26" s="13"/>
      <c r="B26" s="14" t="s">
        <v>132</v>
      </c>
      <c r="C26" s="15" t="s">
        <v>133</v>
      </c>
      <c r="D26" s="9" t="s">
        <v>134</v>
      </c>
      <c r="E26" s="16" t="s">
        <v>135</v>
      </c>
    </row>
    <row r="27" customFormat="false" ht="30" hidden="false" customHeight="true" outlineLevel="0" collapsed="false">
      <c r="A27" s="13"/>
      <c r="B27" s="14" t="s">
        <v>136</v>
      </c>
      <c r="C27" s="15" t="s">
        <v>137</v>
      </c>
      <c r="D27" s="9" t="s">
        <v>138</v>
      </c>
      <c r="E27" s="16" t="s">
        <v>139</v>
      </c>
    </row>
    <row r="28" customFormat="false" ht="30" hidden="false" customHeight="true" outlineLevel="0" collapsed="false">
      <c r="A28" s="13" t="s">
        <v>140</v>
      </c>
      <c r="B28" s="14" t="s">
        <v>141</v>
      </c>
      <c r="C28" s="15" t="s">
        <v>142</v>
      </c>
      <c r="D28" s="9" t="s">
        <v>143</v>
      </c>
      <c r="E28" s="16" t="s">
        <v>144</v>
      </c>
    </row>
    <row r="29" customFormat="false" ht="30" hidden="false" customHeight="true" outlineLevel="0" collapsed="false">
      <c r="A29" s="13"/>
      <c r="B29" s="14" t="s">
        <v>145</v>
      </c>
      <c r="C29" s="15" t="s">
        <v>146</v>
      </c>
      <c r="D29" s="9" t="s">
        <v>147</v>
      </c>
      <c r="E29" s="16" t="s">
        <v>148</v>
      </c>
    </row>
    <row r="30" customFormat="false" ht="30" hidden="false" customHeight="true" outlineLevel="0" collapsed="false">
      <c r="A30" s="13"/>
      <c r="B30" s="14" t="s">
        <v>149</v>
      </c>
      <c r="C30" s="15" t="s">
        <v>150</v>
      </c>
      <c r="D30" s="9" t="s">
        <v>151</v>
      </c>
      <c r="E30" s="16" t="s">
        <v>152</v>
      </c>
    </row>
    <row r="31" customFormat="false" ht="30" hidden="false" customHeight="true" outlineLevel="0" collapsed="false">
      <c r="A31" s="13"/>
      <c r="B31" s="14" t="s">
        <v>153</v>
      </c>
      <c r="C31" s="15" t="s">
        <v>154</v>
      </c>
      <c r="D31" s="9" t="s">
        <v>155</v>
      </c>
      <c r="E31" s="16" t="s">
        <v>156</v>
      </c>
    </row>
    <row r="32" customFormat="false" ht="30" hidden="false" customHeight="true" outlineLevel="0" collapsed="false">
      <c r="A32" s="13"/>
      <c r="B32" s="14" t="s">
        <v>157</v>
      </c>
      <c r="C32" s="15" t="s">
        <v>158</v>
      </c>
      <c r="D32" s="9" t="s">
        <v>159</v>
      </c>
      <c r="E32" s="16" t="s">
        <v>160</v>
      </c>
    </row>
    <row r="33" customFormat="false" ht="30" hidden="false" customHeight="true" outlineLevel="0" collapsed="false">
      <c r="A33" s="13"/>
      <c r="B33" s="14" t="s">
        <v>161</v>
      </c>
      <c r="C33" s="15" t="s">
        <v>162</v>
      </c>
      <c r="D33" s="9" t="s">
        <v>163</v>
      </c>
      <c r="E33" s="16" t="s">
        <v>164</v>
      </c>
    </row>
    <row r="34" customFormat="false" ht="30" hidden="false" customHeight="true" outlineLevel="0" collapsed="false">
      <c r="A34" s="13"/>
      <c r="B34" s="14" t="s">
        <v>165</v>
      </c>
      <c r="C34" s="15" t="s">
        <v>166</v>
      </c>
      <c r="D34" s="9" t="s">
        <v>167</v>
      </c>
      <c r="E34" s="16" t="s">
        <v>168</v>
      </c>
    </row>
    <row r="35" customFormat="false" ht="30" hidden="false" customHeight="true" outlineLevel="0" collapsed="false">
      <c r="A35" s="13"/>
      <c r="B35" s="14" t="s">
        <v>169</v>
      </c>
      <c r="C35" s="15" t="s">
        <v>170</v>
      </c>
      <c r="D35" s="9" t="s">
        <v>171</v>
      </c>
      <c r="E35" s="16" t="s">
        <v>172</v>
      </c>
    </row>
    <row r="36" customFormat="false" ht="30" hidden="false" customHeight="true" outlineLevel="0" collapsed="false">
      <c r="A36" s="13"/>
      <c r="B36" s="14" t="s">
        <v>173</v>
      </c>
      <c r="C36" s="15" t="s">
        <v>174</v>
      </c>
      <c r="D36" s="9" t="s">
        <v>175</v>
      </c>
      <c r="E36" s="16" t="s">
        <v>176</v>
      </c>
    </row>
    <row r="37" customFormat="false" ht="30" hidden="false" customHeight="true" outlineLevel="0" collapsed="false">
      <c r="A37" s="13" t="s">
        <v>177</v>
      </c>
      <c r="B37" s="14" t="s">
        <v>178</v>
      </c>
      <c r="C37" s="15" t="s">
        <v>179</v>
      </c>
      <c r="D37" s="9" t="s">
        <v>180</v>
      </c>
      <c r="E37" s="16" t="s">
        <v>181</v>
      </c>
    </row>
    <row r="38" customFormat="false" ht="30" hidden="false" customHeight="true" outlineLevel="0" collapsed="false">
      <c r="A38" s="13"/>
      <c r="B38" s="14" t="s">
        <v>182</v>
      </c>
      <c r="C38" s="15" t="s">
        <v>183</v>
      </c>
      <c r="D38" s="9" t="s">
        <v>184</v>
      </c>
      <c r="E38" s="16" t="s">
        <v>185</v>
      </c>
    </row>
    <row r="39" customFormat="false" ht="30" hidden="false" customHeight="true" outlineLevel="0" collapsed="false">
      <c r="A39" s="13"/>
      <c r="B39" s="14" t="s">
        <v>186</v>
      </c>
      <c r="C39" s="15" t="s">
        <v>187</v>
      </c>
      <c r="D39" s="9" t="s">
        <v>188</v>
      </c>
      <c r="E39" s="16" t="s">
        <v>189</v>
      </c>
    </row>
    <row r="40" customFormat="false" ht="30" hidden="false" customHeight="true" outlineLevel="0" collapsed="false">
      <c r="A40" s="13"/>
      <c r="B40" s="14" t="s">
        <v>190</v>
      </c>
      <c r="C40" s="15" t="s">
        <v>191</v>
      </c>
      <c r="D40" s="9" t="s">
        <v>192</v>
      </c>
      <c r="E40" s="16" t="s">
        <v>193</v>
      </c>
    </row>
    <row r="41" customFormat="false" ht="30" hidden="false" customHeight="true" outlineLevel="0" collapsed="false">
      <c r="A41" s="13"/>
      <c r="B41" s="14" t="s">
        <v>194</v>
      </c>
      <c r="C41" s="15" t="s">
        <v>195</v>
      </c>
      <c r="D41" s="9" t="s">
        <v>196</v>
      </c>
      <c r="E41" s="16" t="s">
        <v>197</v>
      </c>
    </row>
    <row r="42" customFormat="false" ht="30" hidden="false" customHeight="true" outlineLevel="0" collapsed="false">
      <c r="A42" s="13"/>
      <c r="B42" s="14" t="s">
        <v>198</v>
      </c>
      <c r="C42" s="15" t="s">
        <v>199</v>
      </c>
      <c r="D42" s="9" t="s">
        <v>200</v>
      </c>
      <c r="E42" s="16" t="s">
        <v>201</v>
      </c>
    </row>
    <row r="43" customFormat="false" ht="30" hidden="false" customHeight="true" outlineLevel="0" collapsed="false">
      <c r="A43" s="13" t="s">
        <v>202</v>
      </c>
      <c r="B43" s="14" t="s">
        <v>203</v>
      </c>
      <c r="C43" s="15" t="s">
        <v>204</v>
      </c>
      <c r="D43" s="9" t="s">
        <v>205</v>
      </c>
      <c r="E43" s="16" t="s">
        <v>206</v>
      </c>
    </row>
    <row r="44" customFormat="false" ht="30" hidden="false" customHeight="true" outlineLevel="0" collapsed="false">
      <c r="A44" s="13"/>
      <c r="B44" s="14" t="s">
        <v>207</v>
      </c>
      <c r="C44" s="15" t="s">
        <v>208</v>
      </c>
      <c r="D44" s="9" t="s">
        <v>209</v>
      </c>
      <c r="E44" s="16" t="s">
        <v>210</v>
      </c>
    </row>
    <row r="45" customFormat="false" ht="30" hidden="false" customHeight="true" outlineLevel="0" collapsed="false">
      <c r="A45" s="13"/>
      <c r="B45" s="14" t="s">
        <v>211</v>
      </c>
      <c r="C45" s="15" t="s">
        <v>212</v>
      </c>
      <c r="D45" s="9" t="s">
        <v>213</v>
      </c>
      <c r="E45" s="16" t="s">
        <v>214</v>
      </c>
    </row>
    <row r="46" customFormat="false" ht="30" hidden="false" customHeight="true" outlineLevel="0" collapsed="false">
      <c r="A46" s="13"/>
      <c r="B46" s="14" t="s">
        <v>215</v>
      </c>
      <c r="C46" s="15" t="s">
        <v>216</v>
      </c>
      <c r="D46" s="9" t="s">
        <v>217</v>
      </c>
      <c r="E46" s="16" t="s">
        <v>218</v>
      </c>
    </row>
    <row r="47" customFormat="false" ht="30" hidden="false" customHeight="true" outlineLevel="0" collapsed="false">
      <c r="A47" s="13"/>
      <c r="B47" s="14" t="s">
        <v>219</v>
      </c>
      <c r="C47" s="15" t="s">
        <v>220</v>
      </c>
      <c r="D47" s="9" t="s">
        <v>221</v>
      </c>
      <c r="E47" s="16" t="s">
        <v>222</v>
      </c>
    </row>
    <row r="48" customFormat="false" ht="30" hidden="false" customHeight="true" outlineLevel="0" collapsed="false">
      <c r="A48" s="13" t="s">
        <v>223</v>
      </c>
      <c r="B48" s="14" t="s">
        <v>224</v>
      </c>
      <c r="C48" s="15" t="s">
        <v>225</v>
      </c>
      <c r="D48" s="9" t="s">
        <v>226</v>
      </c>
      <c r="E48" s="16" t="s">
        <v>227</v>
      </c>
    </row>
    <row r="49" customFormat="false" ht="30" hidden="false" customHeight="true" outlineLevel="0" collapsed="false">
      <c r="A49" s="13"/>
      <c r="B49" s="14" t="s">
        <v>228</v>
      </c>
      <c r="C49" s="15" t="s">
        <v>229</v>
      </c>
      <c r="D49" s="9" t="s">
        <v>230</v>
      </c>
      <c r="E49" s="16" t="s">
        <v>231</v>
      </c>
    </row>
    <row r="50" customFormat="false" ht="30" hidden="false" customHeight="true" outlineLevel="0" collapsed="false">
      <c r="A50" s="13"/>
      <c r="B50" s="14" t="s">
        <v>232</v>
      </c>
      <c r="C50" s="15" t="s">
        <v>233</v>
      </c>
      <c r="D50" s="9" t="s">
        <v>234</v>
      </c>
      <c r="E50" s="16" t="s">
        <v>235</v>
      </c>
    </row>
    <row r="51" customFormat="false" ht="30" hidden="false" customHeight="true" outlineLevel="0" collapsed="false">
      <c r="A51" s="13"/>
      <c r="B51" s="14" t="s">
        <v>236</v>
      </c>
      <c r="C51" s="15" t="s">
        <v>237</v>
      </c>
      <c r="D51" s="9" t="s">
        <v>238</v>
      </c>
      <c r="E51" s="16" t="s">
        <v>239</v>
      </c>
    </row>
    <row r="53" customFormat="false" ht="15" hidden="false" customHeight="false" outlineLevel="0" collapsed="false">
      <c r="A53" s="17" t="s">
        <v>240</v>
      </c>
    </row>
  </sheetData>
  <autoFilter ref="A4:E51"/>
  <hyperlinks>
    <hyperlink ref="E1" r:id="rId1" display="gameofexcel.com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&amp;CGame of Excel - Free Excel Toolkit - gameofexcel.com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7A4D"/>
    <pageSetUpPr fitToPage="true"/>
  </sheetPr>
  <dimension ref="A1:D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52"/>
    <col collapsed="false" customWidth="true" hidden="false" outlineLevel="0" max="4" min="3" style="0" width="28"/>
  </cols>
  <sheetData>
    <row r="1" customFormat="false" ht="33.75" hidden="false" customHeight="true" outlineLevel="0" collapsed="false">
      <c r="A1" s="1" t="s">
        <v>241</v>
      </c>
      <c r="B1" s="2"/>
      <c r="C1" s="2"/>
      <c r="D1" s="3" t="s">
        <v>1</v>
      </c>
    </row>
    <row r="2" customFormat="false" ht="19.5" hidden="false" customHeight="true" outlineLevel="0" collapsed="false">
      <c r="A2" s="4" t="s">
        <v>242</v>
      </c>
      <c r="B2" s="2"/>
      <c r="C2" s="2"/>
      <c r="D2" s="2"/>
    </row>
    <row r="4" customFormat="false" ht="21.75" hidden="false" customHeight="true" outlineLevel="0" collapsed="false">
      <c r="A4" s="7" t="s">
        <v>39</v>
      </c>
      <c r="B4" s="7" t="s">
        <v>243</v>
      </c>
      <c r="C4" s="7" t="s">
        <v>244</v>
      </c>
      <c r="D4" s="7" t="s">
        <v>245</v>
      </c>
    </row>
    <row r="5" customFormat="false" ht="19.5" hidden="false" customHeight="true" outlineLevel="0" collapsed="false">
      <c r="A5" s="13" t="s">
        <v>246</v>
      </c>
      <c r="B5" s="9" t="s">
        <v>247</v>
      </c>
      <c r="C5" s="18" t="s">
        <v>248</v>
      </c>
      <c r="D5" s="18" t="s">
        <v>249</v>
      </c>
    </row>
    <row r="6" customFormat="false" ht="19.5" hidden="false" customHeight="true" outlineLevel="0" collapsed="false">
      <c r="A6" s="13"/>
      <c r="B6" s="9" t="s">
        <v>250</v>
      </c>
      <c r="C6" s="18" t="s">
        <v>251</v>
      </c>
      <c r="D6" s="18" t="s">
        <v>252</v>
      </c>
    </row>
    <row r="7" customFormat="false" ht="19.5" hidden="false" customHeight="true" outlineLevel="0" collapsed="false">
      <c r="A7" s="13"/>
      <c r="B7" s="9" t="s">
        <v>253</v>
      </c>
      <c r="C7" s="18" t="s">
        <v>254</v>
      </c>
      <c r="D7" s="18" t="s">
        <v>255</v>
      </c>
    </row>
    <row r="8" customFormat="false" ht="19.5" hidden="false" customHeight="true" outlineLevel="0" collapsed="false">
      <c r="A8" s="13"/>
      <c r="B8" s="9" t="s">
        <v>256</v>
      </c>
      <c r="C8" s="18" t="s">
        <v>257</v>
      </c>
      <c r="D8" s="18" t="s">
        <v>257</v>
      </c>
    </row>
    <row r="9" customFormat="false" ht="19.5" hidden="false" customHeight="true" outlineLevel="0" collapsed="false">
      <c r="A9" s="13"/>
      <c r="B9" s="9" t="s">
        <v>258</v>
      </c>
      <c r="C9" s="18" t="s">
        <v>259</v>
      </c>
      <c r="D9" s="18" t="s">
        <v>260</v>
      </c>
    </row>
    <row r="10" customFormat="false" ht="19.5" hidden="false" customHeight="true" outlineLevel="0" collapsed="false">
      <c r="A10" s="13"/>
      <c r="B10" s="9" t="s">
        <v>261</v>
      </c>
      <c r="C10" s="18" t="s">
        <v>262</v>
      </c>
      <c r="D10" s="18" t="s">
        <v>263</v>
      </c>
    </row>
    <row r="11" customFormat="false" ht="19.5" hidden="false" customHeight="true" outlineLevel="0" collapsed="false">
      <c r="A11" s="13"/>
      <c r="B11" s="9" t="s">
        <v>264</v>
      </c>
      <c r="C11" s="18" t="s">
        <v>265</v>
      </c>
      <c r="D11" s="18" t="s">
        <v>266</v>
      </c>
    </row>
    <row r="12" customFormat="false" ht="19.5" hidden="false" customHeight="true" outlineLevel="0" collapsed="false">
      <c r="A12" s="13" t="s">
        <v>267</v>
      </c>
      <c r="B12" s="9" t="s">
        <v>268</v>
      </c>
      <c r="C12" s="18" t="s">
        <v>269</v>
      </c>
      <c r="D12" s="18" t="s">
        <v>270</v>
      </c>
    </row>
    <row r="13" customFormat="false" ht="19.5" hidden="false" customHeight="true" outlineLevel="0" collapsed="false">
      <c r="A13" s="13"/>
      <c r="B13" s="9" t="s">
        <v>271</v>
      </c>
      <c r="C13" s="18" t="s">
        <v>272</v>
      </c>
      <c r="D13" s="18" t="s">
        <v>273</v>
      </c>
    </row>
    <row r="14" customFormat="false" ht="19.5" hidden="false" customHeight="true" outlineLevel="0" collapsed="false">
      <c r="A14" s="13"/>
      <c r="B14" s="9" t="s">
        <v>274</v>
      </c>
      <c r="C14" s="18" t="s">
        <v>275</v>
      </c>
      <c r="D14" s="18" t="s">
        <v>276</v>
      </c>
    </row>
    <row r="15" customFormat="false" ht="19.5" hidden="false" customHeight="true" outlineLevel="0" collapsed="false">
      <c r="A15" s="13"/>
      <c r="B15" s="9" t="s">
        <v>277</v>
      </c>
      <c r="C15" s="18" t="s">
        <v>278</v>
      </c>
      <c r="D15" s="18" t="s">
        <v>279</v>
      </c>
    </row>
    <row r="16" customFormat="false" ht="19.5" hidden="false" customHeight="true" outlineLevel="0" collapsed="false">
      <c r="A16" s="13"/>
      <c r="B16" s="9" t="s">
        <v>280</v>
      </c>
      <c r="C16" s="18" t="s">
        <v>281</v>
      </c>
      <c r="D16" s="18" t="s">
        <v>282</v>
      </c>
    </row>
    <row r="17" customFormat="false" ht="19.5" hidden="false" customHeight="true" outlineLevel="0" collapsed="false">
      <c r="A17" s="13"/>
      <c r="B17" s="9" t="s">
        <v>283</v>
      </c>
      <c r="C17" s="18" t="s">
        <v>284</v>
      </c>
      <c r="D17" s="18" t="s">
        <v>285</v>
      </c>
    </row>
    <row r="18" customFormat="false" ht="19.5" hidden="false" customHeight="true" outlineLevel="0" collapsed="false">
      <c r="A18" s="13"/>
      <c r="B18" s="9" t="s">
        <v>286</v>
      </c>
      <c r="C18" s="18" t="s">
        <v>287</v>
      </c>
      <c r="D18" s="18" t="s">
        <v>288</v>
      </c>
    </row>
    <row r="19" customFormat="false" ht="19.5" hidden="false" customHeight="true" outlineLevel="0" collapsed="false">
      <c r="A19" s="13"/>
      <c r="B19" s="9" t="s">
        <v>289</v>
      </c>
      <c r="C19" s="18" t="s">
        <v>290</v>
      </c>
      <c r="D19" s="18" t="s">
        <v>291</v>
      </c>
    </row>
    <row r="20" customFormat="false" ht="19.5" hidden="false" customHeight="true" outlineLevel="0" collapsed="false">
      <c r="A20" s="13" t="s">
        <v>292</v>
      </c>
      <c r="B20" s="9" t="s">
        <v>293</v>
      </c>
      <c r="C20" s="18" t="s">
        <v>294</v>
      </c>
      <c r="D20" s="18" t="s">
        <v>295</v>
      </c>
    </row>
    <row r="21" customFormat="false" ht="19.5" hidden="false" customHeight="true" outlineLevel="0" collapsed="false">
      <c r="A21" s="13"/>
      <c r="B21" s="9" t="s">
        <v>296</v>
      </c>
      <c r="C21" s="18" t="s">
        <v>297</v>
      </c>
      <c r="D21" s="18" t="s">
        <v>298</v>
      </c>
    </row>
    <row r="22" customFormat="false" ht="19.5" hidden="false" customHeight="true" outlineLevel="0" collapsed="false">
      <c r="A22" s="13"/>
      <c r="B22" s="9" t="s">
        <v>299</v>
      </c>
      <c r="C22" s="18" t="s">
        <v>300</v>
      </c>
      <c r="D22" s="18" t="s">
        <v>301</v>
      </c>
    </row>
    <row r="23" customFormat="false" ht="19.5" hidden="false" customHeight="true" outlineLevel="0" collapsed="false">
      <c r="A23" s="13"/>
      <c r="B23" s="9" t="s">
        <v>302</v>
      </c>
      <c r="C23" s="18" t="s">
        <v>303</v>
      </c>
      <c r="D23" s="18" t="s">
        <v>304</v>
      </c>
    </row>
    <row r="24" customFormat="false" ht="19.5" hidden="false" customHeight="true" outlineLevel="0" collapsed="false">
      <c r="A24" s="13"/>
      <c r="B24" s="9" t="s">
        <v>305</v>
      </c>
      <c r="C24" s="18" t="s">
        <v>306</v>
      </c>
      <c r="D24" s="18" t="s">
        <v>307</v>
      </c>
    </row>
    <row r="25" customFormat="false" ht="19.5" hidden="false" customHeight="true" outlineLevel="0" collapsed="false">
      <c r="A25" s="13"/>
      <c r="B25" s="9" t="s">
        <v>308</v>
      </c>
      <c r="C25" s="18" t="s">
        <v>309</v>
      </c>
      <c r="D25" s="18" t="s">
        <v>310</v>
      </c>
    </row>
    <row r="26" customFormat="false" ht="19.5" hidden="false" customHeight="true" outlineLevel="0" collapsed="false">
      <c r="A26" s="13" t="s">
        <v>311</v>
      </c>
      <c r="B26" s="9" t="s">
        <v>312</v>
      </c>
      <c r="C26" s="18" t="s">
        <v>313</v>
      </c>
      <c r="D26" s="18" t="s">
        <v>314</v>
      </c>
    </row>
    <row r="27" customFormat="false" ht="19.5" hidden="false" customHeight="true" outlineLevel="0" collapsed="false">
      <c r="A27" s="13"/>
      <c r="B27" s="9" t="s">
        <v>315</v>
      </c>
      <c r="C27" s="18" t="s">
        <v>316</v>
      </c>
      <c r="D27" s="18" t="s">
        <v>317</v>
      </c>
    </row>
    <row r="28" customFormat="false" ht="19.5" hidden="false" customHeight="true" outlineLevel="0" collapsed="false">
      <c r="A28" s="13"/>
      <c r="B28" s="9" t="s">
        <v>318</v>
      </c>
      <c r="C28" s="18" t="s">
        <v>319</v>
      </c>
      <c r="D28" s="18" t="s">
        <v>320</v>
      </c>
    </row>
    <row r="29" customFormat="false" ht="19.5" hidden="false" customHeight="true" outlineLevel="0" collapsed="false">
      <c r="A29" s="13"/>
      <c r="B29" s="9" t="s">
        <v>321</v>
      </c>
      <c r="C29" s="18" t="s">
        <v>322</v>
      </c>
      <c r="D29" s="18" t="s">
        <v>323</v>
      </c>
    </row>
    <row r="30" customFormat="false" ht="19.5" hidden="false" customHeight="true" outlineLevel="0" collapsed="false">
      <c r="A30" s="13"/>
      <c r="B30" s="9" t="s">
        <v>324</v>
      </c>
      <c r="C30" s="18" t="s">
        <v>325</v>
      </c>
      <c r="D30" s="18" t="s">
        <v>326</v>
      </c>
    </row>
    <row r="31" customFormat="false" ht="19.5" hidden="false" customHeight="true" outlineLevel="0" collapsed="false">
      <c r="A31" s="13" t="s">
        <v>327</v>
      </c>
      <c r="B31" s="9" t="s">
        <v>328</v>
      </c>
      <c r="C31" s="18" t="s">
        <v>329</v>
      </c>
      <c r="D31" s="18" t="s">
        <v>317</v>
      </c>
    </row>
    <row r="32" customFormat="false" ht="19.5" hidden="false" customHeight="true" outlineLevel="0" collapsed="false">
      <c r="A32" s="13"/>
      <c r="B32" s="9" t="s">
        <v>330</v>
      </c>
      <c r="C32" s="18" t="s">
        <v>331</v>
      </c>
      <c r="D32" s="18" t="s">
        <v>332</v>
      </c>
    </row>
    <row r="33" customFormat="false" ht="19.5" hidden="false" customHeight="true" outlineLevel="0" collapsed="false">
      <c r="A33" s="13"/>
      <c r="B33" s="9" t="s">
        <v>333</v>
      </c>
      <c r="C33" s="18" t="s">
        <v>334</v>
      </c>
      <c r="D33" s="18" t="s">
        <v>335</v>
      </c>
    </row>
    <row r="34" customFormat="false" ht="19.5" hidden="false" customHeight="true" outlineLevel="0" collapsed="false">
      <c r="A34" s="13"/>
      <c r="B34" s="9" t="s">
        <v>336</v>
      </c>
      <c r="C34" s="18" t="s">
        <v>337</v>
      </c>
      <c r="D34" s="18" t="s">
        <v>338</v>
      </c>
    </row>
    <row r="35" customFormat="false" ht="19.5" hidden="false" customHeight="true" outlineLevel="0" collapsed="false">
      <c r="A35" s="13"/>
      <c r="B35" s="9" t="s">
        <v>339</v>
      </c>
      <c r="C35" s="18" t="s">
        <v>340</v>
      </c>
      <c r="D35" s="18" t="s">
        <v>341</v>
      </c>
    </row>
    <row r="36" customFormat="false" ht="19.5" hidden="false" customHeight="true" outlineLevel="0" collapsed="false">
      <c r="A36" s="13" t="s">
        <v>342</v>
      </c>
      <c r="B36" s="9" t="s">
        <v>343</v>
      </c>
      <c r="C36" s="18" t="s">
        <v>344</v>
      </c>
      <c r="D36" s="18" t="s">
        <v>345</v>
      </c>
    </row>
    <row r="37" customFormat="false" ht="19.5" hidden="false" customHeight="true" outlineLevel="0" collapsed="false">
      <c r="A37" s="13"/>
      <c r="B37" s="9" t="s">
        <v>346</v>
      </c>
      <c r="C37" s="18" t="s">
        <v>347</v>
      </c>
      <c r="D37" s="18" t="s">
        <v>348</v>
      </c>
    </row>
    <row r="38" customFormat="false" ht="19.5" hidden="false" customHeight="true" outlineLevel="0" collapsed="false">
      <c r="A38" s="13" t="s">
        <v>349</v>
      </c>
      <c r="B38" s="9" t="s">
        <v>350</v>
      </c>
      <c r="C38" s="18" t="s">
        <v>351</v>
      </c>
      <c r="D38" s="18" t="s">
        <v>352</v>
      </c>
    </row>
    <row r="39" customFormat="false" ht="19.5" hidden="false" customHeight="true" outlineLevel="0" collapsed="false">
      <c r="A39" s="13"/>
      <c r="B39" s="9" t="s">
        <v>353</v>
      </c>
      <c r="C39" s="18" t="s">
        <v>354</v>
      </c>
      <c r="D39" s="18" t="s">
        <v>355</v>
      </c>
    </row>
    <row r="40" customFormat="false" ht="19.5" hidden="false" customHeight="true" outlineLevel="0" collapsed="false">
      <c r="A40" s="13"/>
      <c r="B40" s="9" t="s">
        <v>356</v>
      </c>
      <c r="C40" s="18" t="s">
        <v>357</v>
      </c>
      <c r="D40" s="18" t="s">
        <v>358</v>
      </c>
    </row>
    <row r="41" customFormat="false" ht="19.5" hidden="false" customHeight="true" outlineLevel="0" collapsed="false">
      <c r="A41" s="13"/>
      <c r="B41" s="9" t="s">
        <v>359</v>
      </c>
      <c r="C41" s="18" t="s">
        <v>360</v>
      </c>
      <c r="D41" s="18" t="s">
        <v>361</v>
      </c>
    </row>
    <row r="42" customFormat="false" ht="19.5" hidden="false" customHeight="true" outlineLevel="0" collapsed="false">
      <c r="A42" s="13"/>
      <c r="B42" s="9" t="s">
        <v>362</v>
      </c>
      <c r="C42" s="18" t="s">
        <v>363</v>
      </c>
      <c r="D42" s="18" t="s">
        <v>364</v>
      </c>
    </row>
    <row r="44" customFormat="false" ht="15" hidden="false" customHeight="false" outlineLevel="0" collapsed="false">
      <c r="A44" s="17" t="s">
        <v>365</v>
      </c>
    </row>
  </sheetData>
  <autoFilter ref="A4:D42"/>
  <hyperlinks>
    <hyperlink ref="D1" r:id="rId1" display="gameofexcel.com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&amp;CGame of Excel - Free Excel Toolkit - gameofexcel.com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7A4D"/>
    <pageSetUpPr fitToPage="true"/>
  </sheetPr>
  <dimension ref="A1:J20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0"/>
    <col collapsed="false" customWidth="true" hidden="false" outlineLevel="0" max="5" min="3" style="0" width="14"/>
    <col collapsed="false" customWidth="true" hidden="false" outlineLevel="0" max="8" min="6" style="0" width="11"/>
    <col collapsed="false" customWidth="true" hidden="false" outlineLevel="0" max="9" min="9" style="0" width="13"/>
    <col collapsed="false" customWidth="true" hidden="false" outlineLevel="0" max="10" min="10" style="0" width="14"/>
  </cols>
  <sheetData>
    <row r="1" customFormat="false" ht="33.75" hidden="false" customHeight="true" outlineLevel="0" collapsed="false">
      <c r="A1" s="1" t="s">
        <v>366</v>
      </c>
      <c r="B1" s="2"/>
      <c r="C1" s="2"/>
      <c r="D1" s="2"/>
      <c r="E1" s="2"/>
      <c r="F1" s="2"/>
      <c r="G1" s="2"/>
      <c r="H1" s="2"/>
      <c r="I1" s="2"/>
      <c r="J1" s="3" t="s">
        <v>1</v>
      </c>
    </row>
    <row r="2" customFormat="false" ht="19.5" hidden="false" customHeight="true" outlineLevel="0" collapsed="false">
      <c r="A2" s="4" t="s">
        <v>367</v>
      </c>
      <c r="B2" s="2"/>
      <c r="C2" s="2"/>
      <c r="D2" s="2"/>
      <c r="E2" s="2"/>
      <c r="F2" s="2"/>
      <c r="G2" s="2"/>
      <c r="H2" s="2"/>
      <c r="I2" s="2"/>
      <c r="J2" s="2"/>
    </row>
    <row r="4" customFormat="false" ht="21.75" hidden="false" customHeight="true" outlineLevel="0" collapsed="false">
      <c r="A4" s="7" t="s">
        <v>368</v>
      </c>
      <c r="B4" s="7" t="s">
        <v>369</v>
      </c>
      <c r="C4" s="7" t="s">
        <v>370</v>
      </c>
      <c r="D4" s="7" t="s">
        <v>39</v>
      </c>
      <c r="E4" s="7" t="s">
        <v>371</v>
      </c>
      <c r="F4" s="7" t="s">
        <v>372</v>
      </c>
      <c r="G4" s="7" t="s">
        <v>373</v>
      </c>
      <c r="H4" s="7" t="s">
        <v>374</v>
      </c>
      <c r="I4" s="7" t="s">
        <v>375</v>
      </c>
      <c r="J4" s="7" t="s">
        <v>376</v>
      </c>
    </row>
    <row r="5" customFormat="false" ht="15" hidden="false" customHeight="false" outlineLevel="0" collapsed="false">
      <c r="A5" s="19" t="n">
        <v>45661</v>
      </c>
      <c r="B5" s="20" t="s">
        <v>377</v>
      </c>
      <c r="C5" s="20" t="s">
        <v>378</v>
      </c>
      <c r="D5" s="20" t="s">
        <v>379</v>
      </c>
      <c r="E5" s="20" t="s">
        <v>380</v>
      </c>
      <c r="F5" s="20" t="n">
        <v>9</v>
      </c>
      <c r="G5" s="21" t="n">
        <v>189</v>
      </c>
      <c r="H5" s="22" t="n">
        <v>0</v>
      </c>
      <c r="I5" s="21" t="n">
        <f aca="false">F5*G5*(1-H5)</f>
        <v>1701</v>
      </c>
      <c r="J5" s="20" t="s">
        <v>381</v>
      </c>
    </row>
    <row r="6" customFormat="false" ht="15" hidden="false" customHeight="false" outlineLevel="0" collapsed="false">
      <c r="A6" s="23" t="n">
        <v>45663</v>
      </c>
      <c r="B6" s="24" t="s">
        <v>382</v>
      </c>
      <c r="C6" s="24" t="s">
        <v>383</v>
      </c>
      <c r="D6" s="24" t="s">
        <v>384</v>
      </c>
      <c r="E6" s="24" t="s">
        <v>385</v>
      </c>
      <c r="F6" s="24" t="n">
        <v>8</v>
      </c>
      <c r="G6" s="25" t="n">
        <v>12</v>
      </c>
      <c r="H6" s="26" t="n">
        <v>0.1</v>
      </c>
      <c r="I6" s="25" t="n">
        <f aca="false">F6*G6*(1-H6)</f>
        <v>86.4</v>
      </c>
      <c r="J6" s="24" t="s">
        <v>386</v>
      </c>
    </row>
    <row r="7" customFormat="false" ht="15" hidden="false" customHeight="false" outlineLevel="0" collapsed="false">
      <c r="A7" s="19" t="n">
        <v>45665</v>
      </c>
      <c r="B7" s="20" t="s">
        <v>377</v>
      </c>
      <c r="C7" s="20" t="s">
        <v>387</v>
      </c>
      <c r="D7" s="20" t="s">
        <v>384</v>
      </c>
      <c r="E7" s="20" t="s">
        <v>388</v>
      </c>
      <c r="F7" s="20" t="n">
        <v>1</v>
      </c>
      <c r="G7" s="21" t="n">
        <v>4.5</v>
      </c>
      <c r="H7" s="22" t="n">
        <v>0.05</v>
      </c>
      <c r="I7" s="21" t="n">
        <f aca="false">F7*G7*(1-H7)</f>
        <v>4.275</v>
      </c>
      <c r="J7" s="20" t="s">
        <v>386</v>
      </c>
    </row>
    <row r="8" customFormat="false" ht="15" hidden="false" customHeight="false" outlineLevel="0" collapsed="false">
      <c r="A8" s="23" t="n">
        <v>45668</v>
      </c>
      <c r="B8" s="24" t="s">
        <v>382</v>
      </c>
      <c r="C8" s="24" t="s">
        <v>389</v>
      </c>
      <c r="D8" s="24" t="s">
        <v>390</v>
      </c>
      <c r="E8" s="24" t="s">
        <v>391</v>
      </c>
      <c r="F8" s="24" t="n">
        <v>5</v>
      </c>
      <c r="G8" s="25" t="n">
        <v>9.5</v>
      </c>
      <c r="H8" s="26" t="n">
        <v>0</v>
      </c>
      <c r="I8" s="25" t="n">
        <f aca="false">F8*G8*(1-H8)</f>
        <v>47.5</v>
      </c>
      <c r="J8" s="24" t="s">
        <v>392</v>
      </c>
    </row>
    <row r="9" customFormat="false" ht="15" hidden="false" customHeight="false" outlineLevel="0" collapsed="false">
      <c r="A9" s="19" t="n">
        <v>45668</v>
      </c>
      <c r="B9" s="20" t="s">
        <v>393</v>
      </c>
      <c r="C9" s="20" t="s">
        <v>394</v>
      </c>
      <c r="D9" s="20" t="s">
        <v>379</v>
      </c>
      <c r="E9" s="20" t="s">
        <v>395</v>
      </c>
      <c r="F9" s="20" t="n">
        <v>15</v>
      </c>
      <c r="G9" s="21" t="n">
        <v>59</v>
      </c>
      <c r="H9" s="22" t="n">
        <v>0.1</v>
      </c>
      <c r="I9" s="21" t="n">
        <f aca="false">F9*G9*(1-H9)</f>
        <v>796.5</v>
      </c>
      <c r="J9" s="20" t="s">
        <v>386</v>
      </c>
    </row>
    <row r="10" customFormat="false" ht="15" hidden="false" customHeight="false" outlineLevel="0" collapsed="false">
      <c r="A10" s="23" t="n">
        <v>45670</v>
      </c>
      <c r="B10" s="24" t="s">
        <v>396</v>
      </c>
      <c r="C10" s="24" t="s">
        <v>397</v>
      </c>
      <c r="D10" s="24" t="s">
        <v>379</v>
      </c>
      <c r="E10" s="24" t="s">
        <v>380</v>
      </c>
      <c r="F10" s="24" t="n">
        <v>14</v>
      </c>
      <c r="G10" s="25" t="n">
        <v>45</v>
      </c>
      <c r="H10" s="26" t="n">
        <v>0</v>
      </c>
      <c r="I10" s="25" t="n">
        <f aca="false">F10*G10*(1-H10)</f>
        <v>630</v>
      </c>
      <c r="J10" s="24" t="s">
        <v>386</v>
      </c>
    </row>
    <row r="11" customFormat="false" ht="15" hidden="false" customHeight="false" outlineLevel="0" collapsed="false">
      <c r="A11" s="19" t="n">
        <v>45670</v>
      </c>
      <c r="B11" s="20" t="s">
        <v>382</v>
      </c>
      <c r="C11" s="20" t="s">
        <v>398</v>
      </c>
      <c r="D11" s="20" t="s">
        <v>399</v>
      </c>
      <c r="E11" s="20" t="s">
        <v>395</v>
      </c>
      <c r="F11" s="20" t="n">
        <v>23</v>
      </c>
      <c r="G11" s="21" t="n">
        <v>34</v>
      </c>
      <c r="H11" s="22" t="n">
        <v>0.15</v>
      </c>
      <c r="I11" s="21" t="n">
        <f aca="false">F11*G11*(1-H11)</f>
        <v>664.7</v>
      </c>
      <c r="J11" s="20" t="s">
        <v>392</v>
      </c>
    </row>
    <row r="12" customFormat="false" ht="15" hidden="false" customHeight="false" outlineLevel="0" collapsed="false">
      <c r="A12" s="23" t="n">
        <v>45672</v>
      </c>
      <c r="B12" s="24" t="s">
        <v>377</v>
      </c>
      <c r="C12" s="24" t="s">
        <v>383</v>
      </c>
      <c r="D12" s="24" t="s">
        <v>384</v>
      </c>
      <c r="E12" s="24" t="s">
        <v>385</v>
      </c>
      <c r="F12" s="24" t="n">
        <v>3</v>
      </c>
      <c r="G12" s="25" t="n">
        <v>12</v>
      </c>
      <c r="H12" s="26" t="n">
        <v>0.05</v>
      </c>
      <c r="I12" s="25" t="n">
        <f aca="false">F12*G12*(1-H12)</f>
        <v>34.2</v>
      </c>
      <c r="J12" s="24" t="s">
        <v>386</v>
      </c>
    </row>
    <row r="13" customFormat="false" ht="15" hidden="false" customHeight="false" outlineLevel="0" collapsed="false">
      <c r="A13" s="19" t="n">
        <v>45672</v>
      </c>
      <c r="B13" s="20" t="s">
        <v>382</v>
      </c>
      <c r="C13" s="20" t="s">
        <v>378</v>
      </c>
      <c r="D13" s="20" t="s">
        <v>379</v>
      </c>
      <c r="E13" s="20" t="s">
        <v>391</v>
      </c>
      <c r="F13" s="20" t="n">
        <v>12</v>
      </c>
      <c r="G13" s="21" t="n">
        <v>189</v>
      </c>
      <c r="H13" s="22" t="n">
        <v>0.15</v>
      </c>
      <c r="I13" s="21" t="n">
        <f aca="false">F13*G13*(1-H13)</f>
        <v>1927.8</v>
      </c>
      <c r="J13" s="20" t="s">
        <v>386</v>
      </c>
    </row>
    <row r="14" customFormat="false" ht="15" hidden="false" customHeight="false" outlineLevel="0" collapsed="false">
      <c r="A14" s="23" t="n">
        <v>45676</v>
      </c>
      <c r="B14" s="24" t="s">
        <v>382</v>
      </c>
      <c r="C14" s="24" t="s">
        <v>394</v>
      </c>
      <c r="D14" s="24" t="s">
        <v>379</v>
      </c>
      <c r="E14" s="24" t="s">
        <v>395</v>
      </c>
      <c r="F14" s="24" t="n">
        <v>16</v>
      </c>
      <c r="G14" s="25" t="n">
        <v>59</v>
      </c>
      <c r="H14" s="26" t="n">
        <v>0.05</v>
      </c>
      <c r="I14" s="25" t="n">
        <f aca="false">F14*G14*(1-H14)</f>
        <v>896.8</v>
      </c>
      <c r="J14" s="24" t="s">
        <v>386</v>
      </c>
    </row>
    <row r="15" customFormat="false" ht="15" hidden="false" customHeight="false" outlineLevel="0" collapsed="false">
      <c r="A15" s="19" t="n">
        <v>45677</v>
      </c>
      <c r="B15" s="20" t="s">
        <v>396</v>
      </c>
      <c r="C15" s="20" t="s">
        <v>389</v>
      </c>
      <c r="D15" s="20" t="s">
        <v>390</v>
      </c>
      <c r="E15" s="20" t="s">
        <v>391</v>
      </c>
      <c r="F15" s="20" t="n">
        <v>21</v>
      </c>
      <c r="G15" s="21" t="n">
        <v>9.5</v>
      </c>
      <c r="H15" s="22" t="n">
        <v>0.05</v>
      </c>
      <c r="I15" s="21" t="n">
        <f aca="false">F15*G15*(1-H15)</f>
        <v>189.525</v>
      </c>
      <c r="J15" s="20" t="s">
        <v>386</v>
      </c>
    </row>
    <row r="16" customFormat="false" ht="15" hidden="false" customHeight="false" outlineLevel="0" collapsed="false">
      <c r="A16" s="23" t="n">
        <v>45679</v>
      </c>
      <c r="B16" s="24" t="s">
        <v>382</v>
      </c>
      <c r="C16" s="24" t="s">
        <v>394</v>
      </c>
      <c r="D16" s="24" t="s">
        <v>379</v>
      </c>
      <c r="E16" s="24" t="s">
        <v>391</v>
      </c>
      <c r="F16" s="24" t="n">
        <v>6</v>
      </c>
      <c r="G16" s="25" t="n">
        <v>59</v>
      </c>
      <c r="H16" s="26" t="n">
        <v>0.1</v>
      </c>
      <c r="I16" s="25" t="n">
        <f aca="false">F16*G16*(1-H16)</f>
        <v>318.6</v>
      </c>
      <c r="J16" s="24" t="s">
        <v>386</v>
      </c>
    </row>
    <row r="17" customFormat="false" ht="15" hidden="false" customHeight="false" outlineLevel="0" collapsed="false">
      <c r="A17" s="19" t="n">
        <v>45687</v>
      </c>
      <c r="B17" s="20" t="s">
        <v>382</v>
      </c>
      <c r="C17" s="20" t="s">
        <v>398</v>
      </c>
      <c r="D17" s="20" t="s">
        <v>399</v>
      </c>
      <c r="E17" s="20" t="s">
        <v>400</v>
      </c>
      <c r="F17" s="20" t="n">
        <v>13</v>
      </c>
      <c r="G17" s="21" t="n">
        <v>34</v>
      </c>
      <c r="H17" s="22" t="n">
        <v>0.05</v>
      </c>
      <c r="I17" s="21" t="n">
        <f aca="false">F17*G17*(1-H17)</f>
        <v>419.9</v>
      </c>
      <c r="J17" s="20" t="s">
        <v>386</v>
      </c>
    </row>
    <row r="18" customFormat="false" ht="15" hidden="false" customHeight="false" outlineLevel="0" collapsed="false">
      <c r="A18" s="23" t="n">
        <v>45688</v>
      </c>
      <c r="B18" s="24" t="s">
        <v>382</v>
      </c>
      <c r="C18" s="24" t="s">
        <v>397</v>
      </c>
      <c r="D18" s="24" t="s">
        <v>379</v>
      </c>
      <c r="E18" s="24" t="s">
        <v>400</v>
      </c>
      <c r="F18" s="24" t="n">
        <v>21</v>
      </c>
      <c r="G18" s="25" t="n">
        <v>45</v>
      </c>
      <c r="H18" s="26" t="n">
        <v>0</v>
      </c>
      <c r="I18" s="25" t="n">
        <f aca="false">F18*G18*(1-H18)</f>
        <v>945</v>
      </c>
      <c r="J18" s="24" t="s">
        <v>381</v>
      </c>
    </row>
    <row r="19" customFormat="false" ht="15" hidden="false" customHeight="false" outlineLevel="0" collapsed="false">
      <c r="A19" s="19" t="n">
        <v>45688</v>
      </c>
      <c r="B19" s="20" t="s">
        <v>377</v>
      </c>
      <c r="C19" s="20" t="s">
        <v>378</v>
      </c>
      <c r="D19" s="20" t="s">
        <v>379</v>
      </c>
      <c r="E19" s="20" t="s">
        <v>391</v>
      </c>
      <c r="F19" s="20" t="n">
        <v>17</v>
      </c>
      <c r="G19" s="21" t="n">
        <v>189</v>
      </c>
      <c r="H19" s="22" t="n">
        <v>0.05</v>
      </c>
      <c r="I19" s="21" t="n">
        <f aca="false">F19*G19*(1-H19)</f>
        <v>3052.35</v>
      </c>
      <c r="J19" s="20" t="s">
        <v>381</v>
      </c>
    </row>
    <row r="20" customFormat="false" ht="15" hidden="false" customHeight="false" outlineLevel="0" collapsed="false">
      <c r="A20" s="23" t="n">
        <v>45696</v>
      </c>
      <c r="B20" s="24" t="s">
        <v>393</v>
      </c>
      <c r="C20" s="24" t="s">
        <v>389</v>
      </c>
      <c r="D20" s="24" t="s">
        <v>390</v>
      </c>
      <c r="E20" s="24" t="s">
        <v>380</v>
      </c>
      <c r="F20" s="24" t="n">
        <v>4</v>
      </c>
      <c r="G20" s="25" t="n">
        <v>9.5</v>
      </c>
      <c r="H20" s="26" t="n">
        <v>0</v>
      </c>
      <c r="I20" s="25" t="n">
        <f aca="false">F20*G20*(1-H20)</f>
        <v>38</v>
      </c>
      <c r="J20" s="24" t="s">
        <v>386</v>
      </c>
    </row>
    <row r="21" customFormat="false" ht="15" hidden="false" customHeight="false" outlineLevel="0" collapsed="false">
      <c r="A21" s="19" t="n">
        <v>45696</v>
      </c>
      <c r="B21" s="20" t="s">
        <v>382</v>
      </c>
      <c r="C21" s="20" t="s">
        <v>389</v>
      </c>
      <c r="D21" s="20" t="s">
        <v>390</v>
      </c>
      <c r="E21" s="20" t="s">
        <v>380</v>
      </c>
      <c r="F21" s="20" t="n">
        <v>23</v>
      </c>
      <c r="G21" s="21" t="n">
        <v>9.5</v>
      </c>
      <c r="H21" s="22" t="n">
        <v>0</v>
      </c>
      <c r="I21" s="21" t="n">
        <f aca="false">F21*G21*(1-H21)</f>
        <v>218.5</v>
      </c>
      <c r="J21" s="20" t="s">
        <v>392</v>
      </c>
    </row>
    <row r="22" customFormat="false" ht="15" hidden="false" customHeight="false" outlineLevel="0" collapsed="false">
      <c r="A22" s="23" t="n">
        <v>45696</v>
      </c>
      <c r="B22" s="24" t="s">
        <v>377</v>
      </c>
      <c r="C22" s="24" t="s">
        <v>401</v>
      </c>
      <c r="D22" s="24" t="s">
        <v>399</v>
      </c>
      <c r="E22" s="24" t="s">
        <v>391</v>
      </c>
      <c r="F22" s="24" t="n">
        <v>25</v>
      </c>
      <c r="G22" s="25" t="n">
        <v>129</v>
      </c>
      <c r="H22" s="26" t="n">
        <v>0.15</v>
      </c>
      <c r="I22" s="25" t="n">
        <f aca="false">F22*G22*(1-H22)</f>
        <v>2741.25</v>
      </c>
      <c r="J22" s="24" t="s">
        <v>386</v>
      </c>
    </row>
    <row r="23" customFormat="false" ht="15" hidden="false" customHeight="false" outlineLevel="0" collapsed="false">
      <c r="A23" s="19" t="n">
        <v>45698</v>
      </c>
      <c r="B23" s="20" t="s">
        <v>382</v>
      </c>
      <c r="C23" s="20" t="s">
        <v>397</v>
      </c>
      <c r="D23" s="20" t="s">
        <v>379</v>
      </c>
      <c r="E23" s="20" t="s">
        <v>395</v>
      </c>
      <c r="F23" s="20" t="n">
        <v>6</v>
      </c>
      <c r="G23" s="21" t="n">
        <v>45</v>
      </c>
      <c r="H23" s="22" t="n">
        <v>0</v>
      </c>
      <c r="I23" s="21" t="n">
        <f aca="false">F23*G23*(1-H23)</f>
        <v>270</v>
      </c>
      <c r="J23" s="20" t="s">
        <v>392</v>
      </c>
    </row>
    <row r="24" customFormat="false" ht="15" hidden="false" customHeight="false" outlineLevel="0" collapsed="false">
      <c r="A24" s="23" t="n">
        <v>45700</v>
      </c>
      <c r="B24" s="24" t="s">
        <v>382</v>
      </c>
      <c r="C24" s="24" t="s">
        <v>398</v>
      </c>
      <c r="D24" s="24" t="s">
        <v>399</v>
      </c>
      <c r="E24" s="24" t="s">
        <v>395</v>
      </c>
      <c r="F24" s="24" t="n">
        <v>20</v>
      </c>
      <c r="G24" s="25" t="n">
        <v>34</v>
      </c>
      <c r="H24" s="26" t="n">
        <v>0</v>
      </c>
      <c r="I24" s="25" t="n">
        <f aca="false">F24*G24*(1-H24)</f>
        <v>680</v>
      </c>
      <c r="J24" s="24" t="s">
        <v>381</v>
      </c>
    </row>
    <row r="25" customFormat="false" ht="15" hidden="false" customHeight="false" outlineLevel="0" collapsed="false">
      <c r="A25" s="19" t="n">
        <v>45702</v>
      </c>
      <c r="B25" s="20" t="s">
        <v>396</v>
      </c>
      <c r="C25" s="20" t="s">
        <v>394</v>
      </c>
      <c r="D25" s="20" t="s">
        <v>379</v>
      </c>
      <c r="E25" s="20" t="s">
        <v>385</v>
      </c>
      <c r="F25" s="20" t="n">
        <v>25</v>
      </c>
      <c r="G25" s="21" t="n">
        <v>59</v>
      </c>
      <c r="H25" s="22" t="n">
        <v>0</v>
      </c>
      <c r="I25" s="21" t="n">
        <f aca="false">F25*G25*(1-H25)</f>
        <v>1475</v>
      </c>
      <c r="J25" s="20" t="s">
        <v>386</v>
      </c>
    </row>
    <row r="26" customFormat="false" ht="15" hidden="false" customHeight="false" outlineLevel="0" collapsed="false">
      <c r="A26" s="23" t="n">
        <v>45706</v>
      </c>
      <c r="B26" s="24" t="s">
        <v>396</v>
      </c>
      <c r="C26" s="24" t="s">
        <v>397</v>
      </c>
      <c r="D26" s="24" t="s">
        <v>379</v>
      </c>
      <c r="E26" s="24" t="s">
        <v>380</v>
      </c>
      <c r="F26" s="24" t="n">
        <v>20</v>
      </c>
      <c r="G26" s="25" t="n">
        <v>45</v>
      </c>
      <c r="H26" s="26" t="n">
        <v>0.15</v>
      </c>
      <c r="I26" s="25" t="n">
        <f aca="false">F26*G26*(1-H26)</f>
        <v>765</v>
      </c>
      <c r="J26" s="24" t="s">
        <v>386</v>
      </c>
    </row>
    <row r="27" customFormat="false" ht="15" hidden="false" customHeight="false" outlineLevel="0" collapsed="false">
      <c r="A27" s="19" t="n">
        <v>45707</v>
      </c>
      <c r="B27" s="20" t="s">
        <v>396</v>
      </c>
      <c r="C27" s="20" t="s">
        <v>383</v>
      </c>
      <c r="D27" s="20" t="s">
        <v>384</v>
      </c>
      <c r="E27" s="20" t="s">
        <v>400</v>
      </c>
      <c r="F27" s="20" t="n">
        <v>5</v>
      </c>
      <c r="G27" s="21" t="n">
        <v>12</v>
      </c>
      <c r="H27" s="22" t="n">
        <v>0.1</v>
      </c>
      <c r="I27" s="21" t="n">
        <f aca="false">F27*G27*(1-H27)</f>
        <v>54</v>
      </c>
      <c r="J27" s="20" t="s">
        <v>392</v>
      </c>
    </row>
    <row r="28" customFormat="false" ht="15" hidden="false" customHeight="false" outlineLevel="0" collapsed="false">
      <c r="A28" s="23" t="n">
        <v>45709</v>
      </c>
      <c r="B28" s="24" t="s">
        <v>377</v>
      </c>
      <c r="C28" s="24" t="s">
        <v>378</v>
      </c>
      <c r="D28" s="24" t="s">
        <v>379</v>
      </c>
      <c r="E28" s="24" t="s">
        <v>380</v>
      </c>
      <c r="F28" s="24" t="n">
        <v>6</v>
      </c>
      <c r="G28" s="25" t="n">
        <v>189</v>
      </c>
      <c r="H28" s="26" t="n">
        <v>0</v>
      </c>
      <c r="I28" s="25" t="n">
        <f aca="false">F28*G28*(1-H28)</f>
        <v>1134</v>
      </c>
      <c r="J28" s="24" t="s">
        <v>392</v>
      </c>
    </row>
    <row r="29" customFormat="false" ht="15" hidden="false" customHeight="false" outlineLevel="0" collapsed="false">
      <c r="A29" s="19" t="n">
        <v>45710</v>
      </c>
      <c r="B29" s="20" t="s">
        <v>393</v>
      </c>
      <c r="C29" s="20" t="s">
        <v>401</v>
      </c>
      <c r="D29" s="20" t="s">
        <v>399</v>
      </c>
      <c r="E29" s="20" t="s">
        <v>388</v>
      </c>
      <c r="F29" s="20" t="n">
        <v>16</v>
      </c>
      <c r="G29" s="21" t="n">
        <v>129</v>
      </c>
      <c r="H29" s="22" t="n">
        <v>0</v>
      </c>
      <c r="I29" s="21" t="n">
        <f aca="false">F29*G29*(1-H29)</f>
        <v>2064</v>
      </c>
      <c r="J29" s="20" t="s">
        <v>386</v>
      </c>
    </row>
    <row r="30" customFormat="false" ht="15" hidden="false" customHeight="false" outlineLevel="0" collapsed="false">
      <c r="A30" s="23" t="n">
        <v>45712</v>
      </c>
      <c r="B30" s="24" t="s">
        <v>393</v>
      </c>
      <c r="C30" s="24" t="s">
        <v>383</v>
      </c>
      <c r="D30" s="24" t="s">
        <v>384</v>
      </c>
      <c r="E30" s="24" t="s">
        <v>385</v>
      </c>
      <c r="F30" s="24" t="n">
        <v>20</v>
      </c>
      <c r="G30" s="25" t="n">
        <v>12</v>
      </c>
      <c r="H30" s="26" t="n">
        <v>0.05</v>
      </c>
      <c r="I30" s="25" t="n">
        <f aca="false">F30*G30*(1-H30)</f>
        <v>228</v>
      </c>
      <c r="J30" s="24" t="s">
        <v>392</v>
      </c>
    </row>
    <row r="31" customFormat="false" ht="15" hidden="false" customHeight="false" outlineLevel="0" collapsed="false">
      <c r="A31" s="19" t="n">
        <v>45714</v>
      </c>
      <c r="B31" s="20" t="s">
        <v>377</v>
      </c>
      <c r="C31" s="20" t="s">
        <v>378</v>
      </c>
      <c r="D31" s="20" t="s">
        <v>379</v>
      </c>
      <c r="E31" s="20" t="s">
        <v>380</v>
      </c>
      <c r="F31" s="20" t="n">
        <v>1</v>
      </c>
      <c r="G31" s="21" t="n">
        <v>189</v>
      </c>
      <c r="H31" s="22" t="n">
        <v>0.1</v>
      </c>
      <c r="I31" s="21" t="n">
        <f aca="false">F31*G31*(1-H31)</f>
        <v>170.1</v>
      </c>
      <c r="J31" s="20" t="s">
        <v>392</v>
      </c>
    </row>
    <row r="32" customFormat="false" ht="15" hidden="false" customHeight="false" outlineLevel="0" collapsed="false">
      <c r="A32" s="23" t="n">
        <v>45716</v>
      </c>
      <c r="B32" s="24" t="s">
        <v>393</v>
      </c>
      <c r="C32" s="24" t="s">
        <v>394</v>
      </c>
      <c r="D32" s="24" t="s">
        <v>379</v>
      </c>
      <c r="E32" s="24" t="s">
        <v>380</v>
      </c>
      <c r="F32" s="24" t="n">
        <v>17</v>
      </c>
      <c r="G32" s="25" t="n">
        <v>59</v>
      </c>
      <c r="H32" s="26" t="n">
        <v>0</v>
      </c>
      <c r="I32" s="25" t="n">
        <f aca="false">F32*G32*(1-H32)</f>
        <v>1003</v>
      </c>
      <c r="J32" s="24" t="s">
        <v>386</v>
      </c>
    </row>
    <row r="33" customFormat="false" ht="15" hidden="false" customHeight="false" outlineLevel="0" collapsed="false">
      <c r="A33" s="19" t="n">
        <v>45717</v>
      </c>
      <c r="B33" s="20" t="s">
        <v>393</v>
      </c>
      <c r="C33" s="20" t="s">
        <v>398</v>
      </c>
      <c r="D33" s="20" t="s">
        <v>399</v>
      </c>
      <c r="E33" s="20" t="s">
        <v>395</v>
      </c>
      <c r="F33" s="20" t="n">
        <v>15</v>
      </c>
      <c r="G33" s="21" t="n">
        <v>34</v>
      </c>
      <c r="H33" s="22" t="n">
        <v>0.15</v>
      </c>
      <c r="I33" s="21" t="n">
        <f aca="false">F33*G33*(1-H33)</f>
        <v>433.5</v>
      </c>
      <c r="J33" s="20" t="s">
        <v>386</v>
      </c>
    </row>
    <row r="34" customFormat="false" ht="15" hidden="false" customHeight="false" outlineLevel="0" collapsed="false">
      <c r="A34" s="23" t="n">
        <v>45718</v>
      </c>
      <c r="B34" s="24" t="s">
        <v>377</v>
      </c>
      <c r="C34" s="24" t="s">
        <v>397</v>
      </c>
      <c r="D34" s="24" t="s">
        <v>379</v>
      </c>
      <c r="E34" s="24" t="s">
        <v>388</v>
      </c>
      <c r="F34" s="24" t="n">
        <v>20</v>
      </c>
      <c r="G34" s="25" t="n">
        <v>45</v>
      </c>
      <c r="H34" s="26" t="n">
        <v>0.15</v>
      </c>
      <c r="I34" s="25" t="n">
        <f aca="false">F34*G34*(1-H34)</f>
        <v>765</v>
      </c>
      <c r="J34" s="24" t="s">
        <v>381</v>
      </c>
    </row>
    <row r="35" customFormat="false" ht="15" hidden="false" customHeight="false" outlineLevel="0" collapsed="false">
      <c r="A35" s="19" t="n">
        <v>45718</v>
      </c>
      <c r="B35" s="20" t="s">
        <v>393</v>
      </c>
      <c r="C35" s="20" t="s">
        <v>397</v>
      </c>
      <c r="D35" s="20" t="s">
        <v>379</v>
      </c>
      <c r="E35" s="20" t="s">
        <v>380</v>
      </c>
      <c r="F35" s="20" t="n">
        <v>4</v>
      </c>
      <c r="G35" s="21" t="n">
        <v>45</v>
      </c>
      <c r="H35" s="22" t="n">
        <v>0.15</v>
      </c>
      <c r="I35" s="21" t="n">
        <f aca="false">F35*G35*(1-H35)</f>
        <v>153</v>
      </c>
      <c r="J35" s="20" t="s">
        <v>381</v>
      </c>
    </row>
    <row r="36" customFormat="false" ht="15" hidden="false" customHeight="false" outlineLevel="0" collapsed="false">
      <c r="A36" s="23" t="n">
        <v>45719</v>
      </c>
      <c r="B36" s="24" t="s">
        <v>396</v>
      </c>
      <c r="C36" s="24" t="s">
        <v>397</v>
      </c>
      <c r="D36" s="24" t="s">
        <v>379</v>
      </c>
      <c r="E36" s="24" t="s">
        <v>380</v>
      </c>
      <c r="F36" s="24" t="n">
        <v>10</v>
      </c>
      <c r="G36" s="25" t="n">
        <v>45</v>
      </c>
      <c r="H36" s="26" t="n">
        <v>0.05</v>
      </c>
      <c r="I36" s="25" t="n">
        <f aca="false">F36*G36*(1-H36)</f>
        <v>427.5</v>
      </c>
      <c r="J36" s="24" t="s">
        <v>386</v>
      </c>
    </row>
    <row r="37" customFormat="false" ht="15" hidden="false" customHeight="false" outlineLevel="0" collapsed="false">
      <c r="A37" s="19" t="n">
        <v>45719</v>
      </c>
      <c r="B37" s="20" t="s">
        <v>382</v>
      </c>
      <c r="C37" s="20" t="s">
        <v>397</v>
      </c>
      <c r="D37" s="20" t="s">
        <v>379</v>
      </c>
      <c r="E37" s="20" t="s">
        <v>385</v>
      </c>
      <c r="F37" s="20" t="n">
        <v>16</v>
      </c>
      <c r="G37" s="21" t="n">
        <v>45</v>
      </c>
      <c r="H37" s="22" t="n">
        <v>0</v>
      </c>
      <c r="I37" s="21" t="n">
        <f aca="false">F37*G37*(1-H37)</f>
        <v>720</v>
      </c>
      <c r="J37" s="20" t="s">
        <v>386</v>
      </c>
    </row>
    <row r="38" customFormat="false" ht="15" hidden="false" customHeight="false" outlineLevel="0" collapsed="false">
      <c r="A38" s="23" t="n">
        <v>45723</v>
      </c>
      <c r="B38" s="24" t="s">
        <v>396</v>
      </c>
      <c r="C38" s="24" t="s">
        <v>401</v>
      </c>
      <c r="D38" s="24" t="s">
        <v>399</v>
      </c>
      <c r="E38" s="24" t="s">
        <v>385</v>
      </c>
      <c r="F38" s="24" t="n">
        <v>4</v>
      </c>
      <c r="G38" s="25" t="n">
        <v>129</v>
      </c>
      <c r="H38" s="26" t="n">
        <v>0.05</v>
      </c>
      <c r="I38" s="25" t="n">
        <f aca="false">F38*G38*(1-H38)</f>
        <v>490.2</v>
      </c>
      <c r="J38" s="24" t="s">
        <v>386</v>
      </c>
    </row>
    <row r="39" customFormat="false" ht="15" hidden="false" customHeight="false" outlineLevel="0" collapsed="false">
      <c r="A39" s="19" t="n">
        <v>45725</v>
      </c>
      <c r="B39" s="20" t="s">
        <v>377</v>
      </c>
      <c r="C39" s="20" t="s">
        <v>387</v>
      </c>
      <c r="D39" s="20" t="s">
        <v>384</v>
      </c>
      <c r="E39" s="20" t="s">
        <v>385</v>
      </c>
      <c r="F39" s="20" t="n">
        <v>10</v>
      </c>
      <c r="G39" s="21" t="n">
        <v>4.5</v>
      </c>
      <c r="H39" s="22" t="n">
        <v>0</v>
      </c>
      <c r="I39" s="21" t="n">
        <f aca="false">F39*G39*(1-H39)</f>
        <v>45</v>
      </c>
      <c r="J39" s="20" t="s">
        <v>386</v>
      </c>
    </row>
    <row r="40" customFormat="false" ht="15" hidden="false" customHeight="false" outlineLevel="0" collapsed="false">
      <c r="A40" s="23" t="n">
        <v>45726</v>
      </c>
      <c r="B40" s="24" t="s">
        <v>382</v>
      </c>
      <c r="C40" s="24" t="s">
        <v>401</v>
      </c>
      <c r="D40" s="24" t="s">
        <v>399</v>
      </c>
      <c r="E40" s="24" t="s">
        <v>400</v>
      </c>
      <c r="F40" s="24" t="n">
        <v>21</v>
      </c>
      <c r="G40" s="25" t="n">
        <v>129</v>
      </c>
      <c r="H40" s="26" t="n">
        <v>0</v>
      </c>
      <c r="I40" s="25" t="n">
        <f aca="false">F40*G40*(1-H40)</f>
        <v>2709</v>
      </c>
      <c r="J40" s="24" t="s">
        <v>381</v>
      </c>
    </row>
    <row r="41" customFormat="false" ht="15" hidden="false" customHeight="false" outlineLevel="0" collapsed="false">
      <c r="A41" s="19" t="n">
        <v>45726</v>
      </c>
      <c r="B41" s="20" t="s">
        <v>377</v>
      </c>
      <c r="C41" s="20" t="s">
        <v>387</v>
      </c>
      <c r="D41" s="20" t="s">
        <v>384</v>
      </c>
      <c r="E41" s="20" t="s">
        <v>380</v>
      </c>
      <c r="F41" s="20" t="n">
        <v>3</v>
      </c>
      <c r="G41" s="21" t="n">
        <v>4.5</v>
      </c>
      <c r="H41" s="22" t="n">
        <v>0</v>
      </c>
      <c r="I41" s="21" t="n">
        <f aca="false">F41*G41*(1-H41)</f>
        <v>13.5</v>
      </c>
      <c r="J41" s="20" t="s">
        <v>381</v>
      </c>
    </row>
    <row r="42" customFormat="false" ht="15" hidden="false" customHeight="false" outlineLevel="0" collapsed="false">
      <c r="A42" s="23" t="n">
        <v>45731</v>
      </c>
      <c r="B42" s="24" t="s">
        <v>396</v>
      </c>
      <c r="C42" s="24" t="s">
        <v>398</v>
      </c>
      <c r="D42" s="24" t="s">
        <v>399</v>
      </c>
      <c r="E42" s="24" t="s">
        <v>380</v>
      </c>
      <c r="F42" s="24" t="n">
        <v>13</v>
      </c>
      <c r="G42" s="25" t="n">
        <v>34</v>
      </c>
      <c r="H42" s="26" t="n">
        <v>0.15</v>
      </c>
      <c r="I42" s="25" t="n">
        <f aca="false">F42*G42*(1-H42)</f>
        <v>375.7</v>
      </c>
      <c r="J42" s="24" t="s">
        <v>392</v>
      </c>
    </row>
    <row r="43" customFormat="false" ht="15" hidden="false" customHeight="false" outlineLevel="0" collapsed="false">
      <c r="A43" s="19" t="n">
        <v>45739</v>
      </c>
      <c r="B43" s="20" t="s">
        <v>382</v>
      </c>
      <c r="C43" s="20" t="s">
        <v>401</v>
      </c>
      <c r="D43" s="20" t="s">
        <v>399</v>
      </c>
      <c r="E43" s="20" t="s">
        <v>380</v>
      </c>
      <c r="F43" s="20" t="n">
        <v>1</v>
      </c>
      <c r="G43" s="21" t="n">
        <v>129</v>
      </c>
      <c r="H43" s="22" t="n">
        <v>0.05</v>
      </c>
      <c r="I43" s="21" t="n">
        <f aca="false">F43*G43*(1-H43)</f>
        <v>122.55</v>
      </c>
      <c r="J43" s="20" t="s">
        <v>381</v>
      </c>
    </row>
    <row r="44" customFormat="false" ht="15" hidden="false" customHeight="false" outlineLevel="0" collapsed="false">
      <c r="A44" s="23" t="n">
        <v>45743</v>
      </c>
      <c r="B44" s="24" t="s">
        <v>393</v>
      </c>
      <c r="C44" s="24" t="s">
        <v>398</v>
      </c>
      <c r="D44" s="24" t="s">
        <v>399</v>
      </c>
      <c r="E44" s="24" t="s">
        <v>395</v>
      </c>
      <c r="F44" s="24" t="n">
        <v>18</v>
      </c>
      <c r="G44" s="25" t="n">
        <v>34</v>
      </c>
      <c r="H44" s="26" t="n">
        <v>0.05</v>
      </c>
      <c r="I44" s="25" t="n">
        <f aca="false">F44*G44*(1-H44)</f>
        <v>581.4</v>
      </c>
      <c r="J44" s="24" t="s">
        <v>386</v>
      </c>
    </row>
    <row r="45" customFormat="false" ht="15" hidden="false" customHeight="false" outlineLevel="0" collapsed="false">
      <c r="A45" s="19" t="n">
        <v>45744</v>
      </c>
      <c r="B45" s="20" t="s">
        <v>382</v>
      </c>
      <c r="C45" s="20" t="s">
        <v>401</v>
      </c>
      <c r="D45" s="20" t="s">
        <v>399</v>
      </c>
      <c r="E45" s="20" t="s">
        <v>380</v>
      </c>
      <c r="F45" s="20" t="n">
        <v>13</v>
      </c>
      <c r="G45" s="21" t="n">
        <v>129</v>
      </c>
      <c r="H45" s="22" t="n">
        <v>0.1</v>
      </c>
      <c r="I45" s="21" t="n">
        <f aca="false">F45*G45*(1-H45)</f>
        <v>1509.3</v>
      </c>
      <c r="J45" s="20" t="s">
        <v>392</v>
      </c>
    </row>
    <row r="46" customFormat="false" ht="15" hidden="false" customHeight="false" outlineLevel="0" collapsed="false">
      <c r="A46" s="23" t="n">
        <v>45745</v>
      </c>
      <c r="B46" s="24" t="s">
        <v>382</v>
      </c>
      <c r="C46" s="24" t="s">
        <v>398</v>
      </c>
      <c r="D46" s="24" t="s">
        <v>399</v>
      </c>
      <c r="E46" s="24" t="s">
        <v>391</v>
      </c>
      <c r="F46" s="24" t="n">
        <v>7</v>
      </c>
      <c r="G46" s="25" t="n">
        <v>34</v>
      </c>
      <c r="H46" s="26" t="n">
        <v>0.15</v>
      </c>
      <c r="I46" s="25" t="n">
        <f aca="false">F46*G46*(1-H46)</f>
        <v>202.3</v>
      </c>
      <c r="J46" s="24" t="s">
        <v>386</v>
      </c>
    </row>
    <row r="47" customFormat="false" ht="15" hidden="false" customHeight="false" outlineLevel="0" collapsed="false">
      <c r="A47" s="19" t="n">
        <v>45750</v>
      </c>
      <c r="B47" s="20" t="s">
        <v>382</v>
      </c>
      <c r="C47" s="20" t="s">
        <v>383</v>
      </c>
      <c r="D47" s="20" t="s">
        <v>384</v>
      </c>
      <c r="E47" s="20" t="s">
        <v>385</v>
      </c>
      <c r="F47" s="20" t="n">
        <v>17</v>
      </c>
      <c r="G47" s="21" t="n">
        <v>12</v>
      </c>
      <c r="H47" s="22" t="n">
        <v>0.15</v>
      </c>
      <c r="I47" s="21" t="n">
        <f aca="false">F47*G47*(1-H47)</f>
        <v>173.4</v>
      </c>
      <c r="J47" s="20" t="s">
        <v>386</v>
      </c>
    </row>
    <row r="48" customFormat="false" ht="15" hidden="false" customHeight="false" outlineLevel="0" collapsed="false">
      <c r="A48" s="23" t="n">
        <v>45750</v>
      </c>
      <c r="B48" s="24" t="s">
        <v>377</v>
      </c>
      <c r="C48" s="24" t="s">
        <v>401</v>
      </c>
      <c r="D48" s="24" t="s">
        <v>399</v>
      </c>
      <c r="E48" s="24" t="s">
        <v>385</v>
      </c>
      <c r="F48" s="24" t="n">
        <v>23</v>
      </c>
      <c r="G48" s="25" t="n">
        <v>129</v>
      </c>
      <c r="H48" s="26" t="n">
        <v>0.15</v>
      </c>
      <c r="I48" s="25" t="n">
        <f aca="false">F48*G48*(1-H48)</f>
        <v>2521.95</v>
      </c>
      <c r="J48" s="24" t="s">
        <v>381</v>
      </c>
    </row>
    <row r="49" customFormat="false" ht="15" hidden="false" customHeight="false" outlineLevel="0" collapsed="false">
      <c r="A49" s="19" t="n">
        <v>45750</v>
      </c>
      <c r="B49" s="20" t="s">
        <v>396</v>
      </c>
      <c r="C49" s="20" t="s">
        <v>401</v>
      </c>
      <c r="D49" s="20" t="s">
        <v>399</v>
      </c>
      <c r="E49" s="20" t="s">
        <v>395</v>
      </c>
      <c r="F49" s="20" t="n">
        <v>18</v>
      </c>
      <c r="G49" s="21" t="n">
        <v>129</v>
      </c>
      <c r="H49" s="22" t="n">
        <v>0.15</v>
      </c>
      <c r="I49" s="21" t="n">
        <f aca="false">F49*G49*(1-H49)</f>
        <v>1973.7</v>
      </c>
      <c r="J49" s="20" t="s">
        <v>386</v>
      </c>
    </row>
    <row r="50" customFormat="false" ht="15" hidden="false" customHeight="false" outlineLevel="0" collapsed="false">
      <c r="A50" s="23" t="n">
        <v>45752</v>
      </c>
      <c r="B50" s="24" t="s">
        <v>393</v>
      </c>
      <c r="C50" s="24" t="s">
        <v>398</v>
      </c>
      <c r="D50" s="24" t="s">
        <v>399</v>
      </c>
      <c r="E50" s="24" t="s">
        <v>400</v>
      </c>
      <c r="F50" s="24" t="n">
        <v>22</v>
      </c>
      <c r="G50" s="25" t="n">
        <v>34</v>
      </c>
      <c r="H50" s="26" t="n">
        <v>0.05</v>
      </c>
      <c r="I50" s="25" t="n">
        <f aca="false">F50*G50*(1-H50)</f>
        <v>710.6</v>
      </c>
      <c r="J50" s="24" t="s">
        <v>386</v>
      </c>
    </row>
    <row r="51" customFormat="false" ht="15" hidden="false" customHeight="false" outlineLevel="0" collapsed="false">
      <c r="A51" s="19" t="n">
        <v>45753</v>
      </c>
      <c r="B51" s="20" t="s">
        <v>396</v>
      </c>
      <c r="C51" s="20" t="s">
        <v>401</v>
      </c>
      <c r="D51" s="20" t="s">
        <v>399</v>
      </c>
      <c r="E51" s="20" t="s">
        <v>380</v>
      </c>
      <c r="F51" s="20" t="n">
        <v>18</v>
      </c>
      <c r="G51" s="21" t="n">
        <v>129</v>
      </c>
      <c r="H51" s="22" t="n">
        <v>0.1</v>
      </c>
      <c r="I51" s="21" t="n">
        <f aca="false">F51*G51*(1-H51)</f>
        <v>2089.8</v>
      </c>
      <c r="J51" s="20" t="s">
        <v>386</v>
      </c>
    </row>
    <row r="52" customFormat="false" ht="15" hidden="false" customHeight="false" outlineLevel="0" collapsed="false">
      <c r="A52" s="23" t="n">
        <v>45753</v>
      </c>
      <c r="B52" s="24" t="s">
        <v>393</v>
      </c>
      <c r="C52" s="24" t="s">
        <v>389</v>
      </c>
      <c r="D52" s="24" t="s">
        <v>390</v>
      </c>
      <c r="E52" s="24" t="s">
        <v>400</v>
      </c>
      <c r="F52" s="24" t="n">
        <v>20</v>
      </c>
      <c r="G52" s="25" t="n">
        <v>9.5</v>
      </c>
      <c r="H52" s="26" t="n">
        <v>0.1</v>
      </c>
      <c r="I52" s="25" t="n">
        <f aca="false">F52*G52*(1-H52)</f>
        <v>171</v>
      </c>
      <c r="J52" s="24" t="s">
        <v>381</v>
      </c>
    </row>
    <row r="53" customFormat="false" ht="15" hidden="false" customHeight="false" outlineLevel="0" collapsed="false">
      <c r="A53" s="19" t="n">
        <v>45755</v>
      </c>
      <c r="B53" s="20" t="s">
        <v>396</v>
      </c>
      <c r="C53" s="20" t="s">
        <v>389</v>
      </c>
      <c r="D53" s="20" t="s">
        <v>390</v>
      </c>
      <c r="E53" s="20" t="s">
        <v>385</v>
      </c>
      <c r="F53" s="20" t="n">
        <v>18</v>
      </c>
      <c r="G53" s="21" t="n">
        <v>9.5</v>
      </c>
      <c r="H53" s="22" t="n">
        <v>0.05</v>
      </c>
      <c r="I53" s="21" t="n">
        <f aca="false">F53*G53*(1-H53)</f>
        <v>162.45</v>
      </c>
      <c r="J53" s="20" t="s">
        <v>386</v>
      </c>
    </row>
    <row r="54" customFormat="false" ht="15" hidden="false" customHeight="false" outlineLevel="0" collapsed="false">
      <c r="A54" s="23" t="n">
        <v>45759</v>
      </c>
      <c r="B54" s="24" t="s">
        <v>377</v>
      </c>
      <c r="C54" s="24" t="s">
        <v>387</v>
      </c>
      <c r="D54" s="24" t="s">
        <v>384</v>
      </c>
      <c r="E54" s="24" t="s">
        <v>388</v>
      </c>
      <c r="F54" s="24" t="n">
        <v>20</v>
      </c>
      <c r="G54" s="25" t="n">
        <v>4.5</v>
      </c>
      <c r="H54" s="26" t="n">
        <v>0</v>
      </c>
      <c r="I54" s="25" t="n">
        <f aca="false">F54*G54*(1-H54)</f>
        <v>90</v>
      </c>
      <c r="J54" s="24" t="s">
        <v>386</v>
      </c>
    </row>
    <row r="55" customFormat="false" ht="15" hidden="false" customHeight="false" outlineLevel="0" collapsed="false">
      <c r="A55" s="19" t="n">
        <v>45767</v>
      </c>
      <c r="B55" s="20" t="s">
        <v>377</v>
      </c>
      <c r="C55" s="20" t="s">
        <v>398</v>
      </c>
      <c r="D55" s="20" t="s">
        <v>399</v>
      </c>
      <c r="E55" s="20" t="s">
        <v>395</v>
      </c>
      <c r="F55" s="20" t="n">
        <v>15</v>
      </c>
      <c r="G55" s="21" t="n">
        <v>34</v>
      </c>
      <c r="H55" s="22" t="n">
        <v>0.05</v>
      </c>
      <c r="I55" s="21" t="n">
        <f aca="false">F55*G55*(1-H55)</f>
        <v>484.5</v>
      </c>
      <c r="J55" s="20" t="s">
        <v>386</v>
      </c>
    </row>
    <row r="56" customFormat="false" ht="15" hidden="false" customHeight="false" outlineLevel="0" collapsed="false">
      <c r="A56" s="23" t="n">
        <v>45768</v>
      </c>
      <c r="B56" s="24" t="s">
        <v>382</v>
      </c>
      <c r="C56" s="24" t="s">
        <v>389</v>
      </c>
      <c r="D56" s="24" t="s">
        <v>390</v>
      </c>
      <c r="E56" s="24" t="s">
        <v>388</v>
      </c>
      <c r="F56" s="24" t="n">
        <v>4</v>
      </c>
      <c r="G56" s="25" t="n">
        <v>9.5</v>
      </c>
      <c r="H56" s="26" t="n">
        <v>0.05</v>
      </c>
      <c r="I56" s="25" t="n">
        <f aca="false">F56*G56*(1-H56)</f>
        <v>36.1</v>
      </c>
      <c r="J56" s="24" t="s">
        <v>386</v>
      </c>
    </row>
    <row r="57" customFormat="false" ht="15" hidden="false" customHeight="false" outlineLevel="0" collapsed="false">
      <c r="A57" s="19" t="n">
        <v>45768</v>
      </c>
      <c r="B57" s="20" t="s">
        <v>393</v>
      </c>
      <c r="C57" s="20" t="s">
        <v>389</v>
      </c>
      <c r="D57" s="20" t="s">
        <v>390</v>
      </c>
      <c r="E57" s="20" t="s">
        <v>391</v>
      </c>
      <c r="F57" s="20" t="n">
        <v>13</v>
      </c>
      <c r="G57" s="21" t="n">
        <v>9.5</v>
      </c>
      <c r="H57" s="22" t="n">
        <v>0.1</v>
      </c>
      <c r="I57" s="21" t="n">
        <f aca="false">F57*G57*(1-H57)</f>
        <v>111.15</v>
      </c>
      <c r="J57" s="20" t="s">
        <v>386</v>
      </c>
    </row>
    <row r="58" customFormat="false" ht="15" hidden="false" customHeight="false" outlineLevel="0" collapsed="false">
      <c r="A58" s="23" t="n">
        <v>45769</v>
      </c>
      <c r="B58" s="24" t="s">
        <v>393</v>
      </c>
      <c r="C58" s="24" t="s">
        <v>387</v>
      </c>
      <c r="D58" s="24" t="s">
        <v>384</v>
      </c>
      <c r="E58" s="24" t="s">
        <v>395</v>
      </c>
      <c r="F58" s="24" t="n">
        <v>24</v>
      </c>
      <c r="G58" s="25" t="n">
        <v>4.5</v>
      </c>
      <c r="H58" s="26" t="n">
        <v>0.15</v>
      </c>
      <c r="I58" s="25" t="n">
        <f aca="false">F58*G58*(1-H58)</f>
        <v>91.8</v>
      </c>
      <c r="J58" s="24" t="s">
        <v>392</v>
      </c>
    </row>
    <row r="59" customFormat="false" ht="15" hidden="false" customHeight="false" outlineLevel="0" collapsed="false">
      <c r="A59" s="19" t="n">
        <v>45769</v>
      </c>
      <c r="B59" s="20" t="s">
        <v>377</v>
      </c>
      <c r="C59" s="20" t="s">
        <v>401</v>
      </c>
      <c r="D59" s="20" t="s">
        <v>399</v>
      </c>
      <c r="E59" s="20" t="s">
        <v>391</v>
      </c>
      <c r="F59" s="20" t="n">
        <v>15</v>
      </c>
      <c r="G59" s="21" t="n">
        <v>129</v>
      </c>
      <c r="H59" s="22" t="n">
        <v>0</v>
      </c>
      <c r="I59" s="21" t="n">
        <f aca="false">F59*G59*(1-H59)</f>
        <v>1935</v>
      </c>
      <c r="J59" s="20" t="s">
        <v>386</v>
      </c>
    </row>
    <row r="60" customFormat="false" ht="15" hidden="false" customHeight="false" outlineLevel="0" collapsed="false">
      <c r="A60" s="23" t="n">
        <v>45769</v>
      </c>
      <c r="B60" s="24" t="s">
        <v>393</v>
      </c>
      <c r="C60" s="24" t="s">
        <v>383</v>
      </c>
      <c r="D60" s="24" t="s">
        <v>384</v>
      </c>
      <c r="E60" s="24" t="s">
        <v>391</v>
      </c>
      <c r="F60" s="24" t="n">
        <v>22</v>
      </c>
      <c r="G60" s="25" t="n">
        <v>12</v>
      </c>
      <c r="H60" s="26" t="n">
        <v>0</v>
      </c>
      <c r="I60" s="25" t="n">
        <f aca="false">F60*G60*(1-H60)</f>
        <v>264</v>
      </c>
      <c r="J60" s="24" t="s">
        <v>386</v>
      </c>
    </row>
    <row r="61" customFormat="false" ht="15" hidden="false" customHeight="false" outlineLevel="0" collapsed="false">
      <c r="A61" s="19" t="n">
        <v>45770</v>
      </c>
      <c r="B61" s="20" t="s">
        <v>396</v>
      </c>
      <c r="C61" s="20" t="s">
        <v>383</v>
      </c>
      <c r="D61" s="20" t="s">
        <v>384</v>
      </c>
      <c r="E61" s="20" t="s">
        <v>385</v>
      </c>
      <c r="F61" s="20" t="n">
        <v>1</v>
      </c>
      <c r="G61" s="21" t="n">
        <v>12</v>
      </c>
      <c r="H61" s="22" t="n">
        <v>0</v>
      </c>
      <c r="I61" s="21" t="n">
        <f aca="false">F61*G61*(1-H61)</f>
        <v>12</v>
      </c>
      <c r="J61" s="20" t="s">
        <v>386</v>
      </c>
    </row>
    <row r="62" customFormat="false" ht="15" hidden="false" customHeight="false" outlineLevel="0" collapsed="false">
      <c r="A62" s="23" t="n">
        <v>45773</v>
      </c>
      <c r="B62" s="24" t="s">
        <v>382</v>
      </c>
      <c r="C62" s="24" t="s">
        <v>397</v>
      </c>
      <c r="D62" s="24" t="s">
        <v>379</v>
      </c>
      <c r="E62" s="24" t="s">
        <v>395</v>
      </c>
      <c r="F62" s="24" t="n">
        <v>8</v>
      </c>
      <c r="G62" s="25" t="n">
        <v>45</v>
      </c>
      <c r="H62" s="26" t="n">
        <v>0.1</v>
      </c>
      <c r="I62" s="25" t="n">
        <f aca="false">F62*G62*(1-H62)</f>
        <v>324</v>
      </c>
      <c r="J62" s="24" t="s">
        <v>386</v>
      </c>
    </row>
    <row r="63" customFormat="false" ht="15" hidden="false" customHeight="false" outlineLevel="0" collapsed="false">
      <c r="A63" s="19" t="n">
        <v>45775</v>
      </c>
      <c r="B63" s="20" t="s">
        <v>377</v>
      </c>
      <c r="C63" s="20" t="s">
        <v>389</v>
      </c>
      <c r="D63" s="20" t="s">
        <v>390</v>
      </c>
      <c r="E63" s="20" t="s">
        <v>400</v>
      </c>
      <c r="F63" s="20" t="n">
        <v>12</v>
      </c>
      <c r="G63" s="21" t="n">
        <v>9.5</v>
      </c>
      <c r="H63" s="22" t="n">
        <v>0.15</v>
      </c>
      <c r="I63" s="21" t="n">
        <f aca="false">F63*G63*(1-H63)</f>
        <v>96.9</v>
      </c>
      <c r="J63" s="20" t="s">
        <v>381</v>
      </c>
    </row>
    <row r="64" customFormat="false" ht="15" hidden="false" customHeight="false" outlineLevel="0" collapsed="false">
      <c r="A64" s="23" t="n">
        <v>45775</v>
      </c>
      <c r="B64" s="24" t="s">
        <v>377</v>
      </c>
      <c r="C64" s="24" t="s">
        <v>383</v>
      </c>
      <c r="D64" s="24" t="s">
        <v>384</v>
      </c>
      <c r="E64" s="24" t="s">
        <v>395</v>
      </c>
      <c r="F64" s="24" t="n">
        <v>3</v>
      </c>
      <c r="G64" s="25" t="n">
        <v>12</v>
      </c>
      <c r="H64" s="26" t="n">
        <v>0.15</v>
      </c>
      <c r="I64" s="25" t="n">
        <f aca="false">F64*G64*(1-H64)</f>
        <v>30.6</v>
      </c>
      <c r="J64" s="24" t="s">
        <v>386</v>
      </c>
    </row>
    <row r="65" customFormat="false" ht="15" hidden="false" customHeight="false" outlineLevel="0" collapsed="false">
      <c r="A65" s="19" t="n">
        <v>45781</v>
      </c>
      <c r="B65" s="20" t="s">
        <v>396</v>
      </c>
      <c r="C65" s="20" t="s">
        <v>397</v>
      </c>
      <c r="D65" s="20" t="s">
        <v>379</v>
      </c>
      <c r="E65" s="20" t="s">
        <v>380</v>
      </c>
      <c r="F65" s="20" t="n">
        <v>24</v>
      </c>
      <c r="G65" s="21" t="n">
        <v>45</v>
      </c>
      <c r="H65" s="22" t="n">
        <v>0.15</v>
      </c>
      <c r="I65" s="21" t="n">
        <f aca="false">F65*G65*(1-H65)</f>
        <v>918</v>
      </c>
      <c r="J65" s="20" t="s">
        <v>386</v>
      </c>
    </row>
    <row r="66" customFormat="false" ht="15" hidden="false" customHeight="false" outlineLevel="0" collapsed="false">
      <c r="A66" s="23" t="n">
        <v>45784</v>
      </c>
      <c r="B66" s="24" t="s">
        <v>393</v>
      </c>
      <c r="C66" s="24" t="s">
        <v>397</v>
      </c>
      <c r="D66" s="24" t="s">
        <v>379</v>
      </c>
      <c r="E66" s="24" t="s">
        <v>391</v>
      </c>
      <c r="F66" s="24" t="n">
        <v>12</v>
      </c>
      <c r="G66" s="25" t="n">
        <v>45</v>
      </c>
      <c r="H66" s="26" t="n">
        <v>0</v>
      </c>
      <c r="I66" s="25" t="n">
        <f aca="false">F66*G66*(1-H66)</f>
        <v>540</v>
      </c>
      <c r="J66" s="24" t="s">
        <v>386</v>
      </c>
    </row>
    <row r="67" customFormat="false" ht="15" hidden="false" customHeight="false" outlineLevel="0" collapsed="false">
      <c r="A67" s="19" t="n">
        <v>45785</v>
      </c>
      <c r="B67" s="20" t="s">
        <v>377</v>
      </c>
      <c r="C67" s="20" t="s">
        <v>401</v>
      </c>
      <c r="D67" s="20" t="s">
        <v>399</v>
      </c>
      <c r="E67" s="20" t="s">
        <v>385</v>
      </c>
      <c r="F67" s="20" t="n">
        <v>6</v>
      </c>
      <c r="G67" s="21" t="n">
        <v>129</v>
      </c>
      <c r="H67" s="22" t="n">
        <v>0</v>
      </c>
      <c r="I67" s="21" t="n">
        <f aca="false">F67*G67*(1-H67)</f>
        <v>774</v>
      </c>
      <c r="J67" s="20" t="s">
        <v>386</v>
      </c>
    </row>
    <row r="68" customFormat="false" ht="15" hidden="false" customHeight="false" outlineLevel="0" collapsed="false">
      <c r="A68" s="23" t="n">
        <v>45788</v>
      </c>
      <c r="B68" s="24" t="s">
        <v>377</v>
      </c>
      <c r="C68" s="24" t="s">
        <v>387</v>
      </c>
      <c r="D68" s="24" t="s">
        <v>384</v>
      </c>
      <c r="E68" s="24" t="s">
        <v>400</v>
      </c>
      <c r="F68" s="24" t="n">
        <v>3</v>
      </c>
      <c r="G68" s="25" t="n">
        <v>4.5</v>
      </c>
      <c r="H68" s="26" t="n">
        <v>0.15</v>
      </c>
      <c r="I68" s="25" t="n">
        <f aca="false">F68*G68*(1-H68)</f>
        <v>11.475</v>
      </c>
      <c r="J68" s="24" t="s">
        <v>381</v>
      </c>
    </row>
    <row r="69" customFormat="false" ht="15" hidden="false" customHeight="false" outlineLevel="0" collapsed="false">
      <c r="A69" s="19" t="n">
        <v>45789</v>
      </c>
      <c r="B69" s="20" t="s">
        <v>377</v>
      </c>
      <c r="C69" s="20" t="s">
        <v>383</v>
      </c>
      <c r="D69" s="20" t="s">
        <v>384</v>
      </c>
      <c r="E69" s="20" t="s">
        <v>380</v>
      </c>
      <c r="F69" s="20" t="n">
        <v>25</v>
      </c>
      <c r="G69" s="21" t="n">
        <v>12</v>
      </c>
      <c r="H69" s="22" t="n">
        <v>0.05</v>
      </c>
      <c r="I69" s="21" t="n">
        <f aca="false">F69*G69*(1-H69)</f>
        <v>285</v>
      </c>
      <c r="J69" s="20" t="s">
        <v>386</v>
      </c>
    </row>
    <row r="70" customFormat="false" ht="15" hidden="false" customHeight="false" outlineLevel="0" collapsed="false">
      <c r="A70" s="23" t="n">
        <v>45794</v>
      </c>
      <c r="B70" s="24" t="s">
        <v>396</v>
      </c>
      <c r="C70" s="24" t="s">
        <v>394</v>
      </c>
      <c r="D70" s="24" t="s">
        <v>379</v>
      </c>
      <c r="E70" s="24" t="s">
        <v>395</v>
      </c>
      <c r="F70" s="24" t="n">
        <v>7</v>
      </c>
      <c r="G70" s="25" t="n">
        <v>59</v>
      </c>
      <c r="H70" s="26" t="n">
        <v>0.1</v>
      </c>
      <c r="I70" s="25" t="n">
        <f aca="false">F70*G70*(1-H70)</f>
        <v>371.7</v>
      </c>
      <c r="J70" s="24" t="s">
        <v>386</v>
      </c>
    </row>
    <row r="71" customFormat="false" ht="15" hidden="false" customHeight="false" outlineLevel="0" collapsed="false">
      <c r="A71" s="19" t="n">
        <v>45794</v>
      </c>
      <c r="B71" s="20" t="s">
        <v>382</v>
      </c>
      <c r="C71" s="20" t="s">
        <v>397</v>
      </c>
      <c r="D71" s="20" t="s">
        <v>379</v>
      </c>
      <c r="E71" s="20" t="s">
        <v>380</v>
      </c>
      <c r="F71" s="20" t="n">
        <v>6</v>
      </c>
      <c r="G71" s="21" t="n">
        <v>45</v>
      </c>
      <c r="H71" s="22" t="n">
        <v>0</v>
      </c>
      <c r="I71" s="21" t="n">
        <f aca="false">F71*G71*(1-H71)</f>
        <v>270</v>
      </c>
      <c r="J71" s="20" t="s">
        <v>386</v>
      </c>
    </row>
    <row r="72" customFormat="false" ht="15" hidden="false" customHeight="false" outlineLevel="0" collapsed="false">
      <c r="A72" s="23" t="n">
        <v>45795</v>
      </c>
      <c r="B72" s="24" t="s">
        <v>377</v>
      </c>
      <c r="C72" s="24" t="s">
        <v>387</v>
      </c>
      <c r="D72" s="24" t="s">
        <v>384</v>
      </c>
      <c r="E72" s="24" t="s">
        <v>388</v>
      </c>
      <c r="F72" s="24" t="n">
        <v>21</v>
      </c>
      <c r="G72" s="25" t="n">
        <v>4.5</v>
      </c>
      <c r="H72" s="26" t="n">
        <v>0.15</v>
      </c>
      <c r="I72" s="25" t="n">
        <f aca="false">F72*G72*(1-H72)</f>
        <v>80.325</v>
      </c>
      <c r="J72" s="24" t="s">
        <v>386</v>
      </c>
    </row>
    <row r="73" customFormat="false" ht="15" hidden="false" customHeight="false" outlineLevel="0" collapsed="false">
      <c r="A73" s="19" t="n">
        <v>45795</v>
      </c>
      <c r="B73" s="20" t="s">
        <v>382</v>
      </c>
      <c r="C73" s="20" t="s">
        <v>397</v>
      </c>
      <c r="D73" s="20" t="s">
        <v>379</v>
      </c>
      <c r="E73" s="20" t="s">
        <v>395</v>
      </c>
      <c r="F73" s="20" t="n">
        <v>11</v>
      </c>
      <c r="G73" s="21" t="n">
        <v>45</v>
      </c>
      <c r="H73" s="22" t="n">
        <v>0.15</v>
      </c>
      <c r="I73" s="21" t="n">
        <f aca="false">F73*G73*(1-H73)</f>
        <v>420.75</v>
      </c>
      <c r="J73" s="20" t="s">
        <v>381</v>
      </c>
    </row>
    <row r="74" customFormat="false" ht="15" hidden="false" customHeight="false" outlineLevel="0" collapsed="false">
      <c r="A74" s="23" t="n">
        <v>45799</v>
      </c>
      <c r="B74" s="24" t="s">
        <v>393</v>
      </c>
      <c r="C74" s="24" t="s">
        <v>394</v>
      </c>
      <c r="D74" s="24" t="s">
        <v>379</v>
      </c>
      <c r="E74" s="24" t="s">
        <v>385</v>
      </c>
      <c r="F74" s="24" t="n">
        <v>11</v>
      </c>
      <c r="G74" s="25" t="n">
        <v>59</v>
      </c>
      <c r="H74" s="26" t="n">
        <v>0</v>
      </c>
      <c r="I74" s="25" t="n">
        <f aca="false">F74*G74*(1-H74)</f>
        <v>649</v>
      </c>
      <c r="J74" s="24" t="s">
        <v>392</v>
      </c>
    </row>
    <row r="75" customFormat="false" ht="15" hidden="false" customHeight="false" outlineLevel="0" collapsed="false">
      <c r="A75" s="19" t="n">
        <v>45804</v>
      </c>
      <c r="B75" s="20" t="s">
        <v>396</v>
      </c>
      <c r="C75" s="20" t="s">
        <v>397</v>
      </c>
      <c r="D75" s="20" t="s">
        <v>379</v>
      </c>
      <c r="E75" s="20" t="s">
        <v>380</v>
      </c>
      <c r="F75" s="20" t="n">
        <v>17</v>
      </c>
      <c r="G75" s="21" t="n">
        <v>45</v>
      </c>
      <c r="H75" s="22" t="n">
        <v>0</v>
      </c>
      <c r="I75" s="21" t="n">
        <f aca="false">F75*G75*(1-H75)</f>
        <v>765</v>
      </c>
      <c r="J75" s="20" t="s">
        <v>386</v>
      </c>
    </row>
    <row r="76" customFormat="false" ht="15" hidden="false" customHeight="false" outlineLevel="0" collapsed="false">
      <c r="A76" s="23" t="n">
        <v>45805</v>
      </c>
      <c r="B76" s="24" t="s">
        <v>382</v>
      </c>
      <c r="C76" s="24" t="s">
        <v>394</v>
      </c>
      <c r="D76" s="24" t="s">
        <v>379</v>
      </c>
      <c r="E76" s="24" t="s">
        <v>400</v>
      </c>
      <c r="F76" s="24" t="n">
        <v>23</v>
      </c>
      <c r="G76" s="25" t="n">
        <v>59</v>
      </c>
      <c r="H76" s="26" t="n">
        <v>0.15</v>
      </c>
      <c r="I76" s="25" t="n">
        <f aca="false">F76*G76*(1-H76)</f>
        <v>1153.45</v>
      </c>
      <c r="J76" s="24" t="s">
        <v>386</v>
      </c>
    </row>
    <row r="77" customFormat="false" ht="15" hidden="false" customHeight="false" outlineLevel="0" collapsed="false">
      <c r="A77" s="19" t="n">
        <v>45807</v>
      </c>
      <c r="B77" s="20" t="s">
        <v>382</v>
      </c>
      <c r="C77" s="20" t="s">
        <v>383</v>
      </c>
      <c r="D77" s="20" t="s">
        <v>384</v>
      </c>
      <c r="E77" s="20" t="s">
        <v>400</v>
      </c>
      <c r="F77" s="20" t="n">
        <v>3</v>
      </c>
      <c r="G77" s="21" t="n">
        <v>12</v>
      </c>
      <c r="H77" s="22" t="n">
        <v>0.05</v>
      </c>
      <c r="I77" s="21" t="n">
        <f aca="false">F77*G77*(1-H77)</f>
        <v>34.2</v>
      </c>
      <c r="J77" s="20" t="s">
        <v>386</v>
      </c>
    </row>
    <row r="78" customFormat="false" ht="15" hidden="false" customHeight="false" outlineLevel="0" collapsed="false">
      <c r="A78" s="23" t="n">
        <v>45810</v>
      </c>
      <c r="B78" s="24" t="s">
        <v>396</v>
      </c>
      <c r="C78" s="24" t="s">
        <v>401</v>
      </c>
      <c r="D78" s="24" t="s">
        <v>399</v>
      </c>
      <c r="E78" s="24" t="s">
        <v>391</v>
      </c>
      <c r="F78" s="24" t="n">
        <v>1</v>
      </c>
      <c r="G78" s="25" t="n">
        <v>129</v>
      </c>
      <c r="H78" s="26" t="n">
        <v>0.15</v>
      </c>
      <c r="I78" s="25" t="n">
        <f aca="false">F78*G78*(1-H78)</f>
        <v>109.65</v>
      </c>
      <c r="J78" s="24" t="s">
        <v>386</v>
      </c>
    </row>
    <row r="79" customFormat="false" ht="15" hidden="false" customHeight="false" outlineLevel="0" collapsed="false">
      <c r="A79" s="19" t="n">
        <v>45810</v>
      </c>
      <c r="B79" s="20" t="s">
        <v>382</v>
      </c>
      <c r="C79" s="20" t="s">
        <v>401</v>
      </c>
      <c r="D79" s="20" t="s">
        <v>399</v>
      </c>
      <c r="E79" s="20" t="s">
        <v>400</v>
      </c>
      <c r="F79" s="20" t="n">
        <v>21</v>
      </c>
      <c r="G79" s="21" t="n">
        <v>129</v>
      </c>
      <c r="H79" s="22" t="n">
        <v>0.15</v>
      </c>
      <c r="I79" s="21" t="n">
        <f aca="false">F79*G79*(1-H79)</f>
        <v>2302.65</v>
      </c>
      <c r="J79" s="20" t="s">
        <v>381</v>
      </c>
    </row>
    <row r="80" customFormat="false" ht="15" hidden="false" customHeight="false" outlineLevel="0" collapsed="false">
      <c r="A80" s="23" t="n">
        <v>45811</v>
      </c>
      <c r="B80" s="24" t="s">
        <v>377</v>
      </c>
      <c r="C80" s="24" t="s">
        <v>378</v>
      </c>
      <c r="D80" s="24" t="s">
        <v>379</v>
      </c>
      <c r="E80" s="24" t="s">
        <v>388</v>
      </c>
      <c r="F80" s="24" t="n">
        <v>7</v>
      </c>
      <c r="G80" s="25" t="n">
        <v>189</v>
      </c>
      <c r="H80" s="26" t="n">
        <v>0</v>
      </c>
      <c r="I80" s="25" t="n">
        <f aca="false">F80*G80*(1-H80)</f>
        <v>1323</v>
      </c>
      <c r="J80" s="24" t="s">
        <v>386</v>
      </c>
    </row>
    <row r="81" customFormat="false" ht="15" hidden="false" customHeight="false" outlineLevel="0" collapsed="false">
      <c r="A81" s="19" t="n">
        <v>45817</v>
      </c>
      <c r="B81" s="20" t="s">
        <v>382</v>
      </c>
      <c r="C81" s="20" t="s">
        <v>383</v>
      </c>
      <c r="D81" s="20" t="s">
        <v>384</v>
      </c>
      <c r="E81" s="20" t="s">
        <v>395</v>
      </c>
      <c r="F81" s="20" t="n">
        <v>7</v>
      </c>
      <c r="G81" s="21" t="n">
        <v>12</v>
      </c>
      <c r="H81" s="22" t="n">
        <v>0.15</v>
      </c>
      <c r="I81" s="21" t="n">
        <f aca="false">F81*G81*(1-H81)</f>
        <v>71.4</v>
      </c>
      <c r="J81" s="20" t="s">
        <v>381</v>
      </c>
    </row>
    <row r="82" customFormat="false" ht="15" hidden="false" customHeight="false" outlineLevel="0" collapsed="false">
      <c r="A82" s="23" t="n">
        <v>45818</v>
      </c>
      <c r="B82" s="24" t="s">
        <v>393</v>
      </c>
      <c r="C82" s="24" t="s">
        <v>398</v>
      </c>
      <c r="D82" s="24" t="s">
        <v>399</v>
      </c>
      <c r="E82" s="24" t="s">
        <v>385</v>
      </c>
      <c r="F82" s="24" t="n">
        <v>12</v>
      </c>
      <c r="G82" s="25" t="n">
        <v>34</v>
      </c>
      <c r="H82" s="26" t="n">
        <v>0.05</v>
      </c>
      <c r="I82" s="25" t="n">
        <f aca="false">F82*G82*(1-H82)</f>
        <v>387.6</v>
      </c>
      <c r="J82" s="24" t="s">
        <v>386</v>
      </c>
    </row>
    <row r="83" customFormat="false" ht="15" hidden="false" customHeight="false" outlineLevel="0" collapsed="false">
      <c r="A83" s="19" t="n">
        <v>45818</v>
      </c>
      <c r="B83" s="20" t="s">
        <v>377</v>
      </c>
      <c r="C83" s="20" t="s">
        <v>378</v>
      </c>
      <c r="D83" s="20" t="s">
        <v>379</v>
      </c>
      <c r="E83" s="20" t="s">
        <v>385</v>
      </c>
      <c r="F83" s="20" t="n">
        <v>11</v>
      </c>
      <c r="G83" s="21" t="n">
        <v>189</v>
      </c>
      <c r="H83" s="22" t="n">
        <v>0</v>
      </c>
      <c r="I83" s="21" t="n">
        <f aca="false">F83*G83*(1-H83)</f>
        <v>2079</v>
      </c>
      <c r="J83" s="20" t="s">
        <v>386</v>
      </c>
    </row>
    <row r="84" customFormat="false" ht="15" hidden="false" customHeight="false" outlineLevel="0" collapsed="false">
      <c r="A84" s="23" t="n">
        <v>45818</v>
      </c>
      <c r="B84" s="24" t="s">
        <v>382</v>
      </c>
      <c r="C84" s="24" t="s">
        <v>389</v>
      </c>
      <c r="D84" s="24" t="s">
        <v>390</v>
      </c>
      <c r="E84" s="24" t="s">
        <v>380</v>
      </c>
      <c r="F84" s="24" t="n">
        <v>8</v>
      </c>
      <c r="G84" s="25" t="n">
        <v>9.5</v>
      </c>
      <c r="H84" s="26" t="n">
        <v>0.05</v>
      </c>
      <c r="I84" s="25" t="n">
        <f aca="false">F84*G84*(1-H84)</f>
        <v>72.2</v>
      </c>
      <c r="J84" s="24" t="s">
        <v>386</v>
      </c>
    </row>
    <row r="85" customFormat="false" ht="15" hidden="false" customHeight="false" outlineLevel="0" collapsed="false">
      <c r="A85" s="19" t="n">
        <v>45820</v>
      </c>
      <c r="B85" s="20" t="s">
        <v>377</v>
      </c>
      <c r="C85" s="20" t="s">
        <v>394</v>
      </c>
      <c r="D85" s="20" t="s">
        <v>379</v>
      </c>
      <c r="E85" s="20" t="s">
        <v>380</v>
      </c>
      <c r="F85" s="20" t="n">
        <v>23</v>
      </c>
      <c r="G85" s="21" t="n">
        <v>59</v>
      </c>
      <c r="H85" s="22" t="n">
        <v>0.15</v>
      </c>
      <c r="I85" s="21" t="n">
        <f aca="false">F85*G85*(1-H85)</f>
        <v>1153.45</v>
      </c>
      <c r="J85" s="20" t="s">
        <v>386</v>
      </c>
    </row>
    <row r="86" customFormat="false" ht="15" hidden="false" customHeight="false" outlineLevel="0" collapsed="false">
      <c r="A86" s="23" t="n">
        <v>45821</v>
      </c>
      <c r="B86" s="24" t="s">
        <v>396</v>
      </c>
      <c r="C86" s="24" t="s">
        <v>401</v>
      </c>
      <c r="D86" s="24" t="s">
        <v>399</v>
      </c>
      <c r="E86" s="24" t="s">
        <v>388</v>
      </c>
      <c r="F86" s="24" t="n">
        <v>24</v>
      </c>
      <c r="G86" s="25" t="n">
        <v>129</v>
      </c>
      <c r="H86" s="26" t="n">
        <v>0.15</v>
      </c>
      <c r="I86" s="25" t="n">
        <f aca="false">F86*G86*(1-H86)</f>
        <v>2631.6</v>
      </c>
      <c r="J86" s="24" t="s">
        <v>381</v>
      </c>
    </row>
    <row r="87" customFormat="false" ht="15" hidden="false" customHeight="false" outlineLevel="0" collapsed="false">
      <c r="A87" s="19" t="n">
        <v>45823</v>
      </c>
      <c r="B87" s="20" t="s">
        <v>393</v>
      </c>
      <c r="C87" s="20" t="s">
        <v>389</v>
      </c>
      <c r="D87" s="20" t="s">
        <v>390</v>
      </c>
      <c r="E87" s="20" t="s">
        <v>391</v>
      </c>
      <c r="F87" s="20" t="n">
        <v>4</v>
      </c>
      <c r="G87" s="21" t="n">
        <v>9.5</v>
      </c>
      <c r="H87" s="22" t="n">
        <v>0</v>
      </c>
      <c r="I87" s="21" t="n">
        <f aca="false">F87*G87*(1-H87)</f>
        <v>38</v>
      </c>
      <c r="J87" s="20" t="s">
        <v>386</v>
      </c>
    </row>
    <row r="88" customFormat="false" ht="15" hidden="false" customHeight="false" outlineLevel="0" collapsed="false">
      <c r="A88" s="23" t="n">
        <v>45824</v>
      </c>
      <c r="B88" s="24" t="s">
        <v>396</v>
      </c>
      <c r="C88" s="24" t="s">
        <v>401</v>
      </c>
      <c r="D88" s="24" t="s">
        <v>399</v>
      </c>
      <c r="E88" s="24" t="s">
        <v>385</v>
      </c>
      <c r="F88" s="24" t="n">
        <v>24</v>
      </c>
      <c r="G88" s="25" t="n">
        <v>129</v>
      </c>
      <c r="H88" s="26" t="n">
        <v>0.1</v>
      </c>
      <c r="I88" s="25" t="n">
        <f aca="false">F88*G88*(1-H88)</f>
        <v>2786.4</v>
      </c>
      <c r="J88" s="24" t="s">
        <v>386</v>
      </c>
    </row>
    <row r="89" customFormat="false" ht="15" hidden="false" customHeight="false" outlineLevel="0" collapsed="false">
      <c r="A89" s="19" t="n">
        <v>45826</v>
      </c>
      <c r="B89" s="20" t="s">
        <v>382</v>
      </c>
      <c r="C89" s="20" t="s">
        <v>387</v>
      </c>
      <c r="D89" s="20" t="s">
        <v>384</v>
      </c>
      <c r="E89" s="20" t="s">
        <v>391</v>
      </c>
      <c r="F89" s="20" t="n">
        <v>7</v>
      </c>
      <c r="G89" s="21" t="n">
        <v>4.5</v>
      </c>
      <c r="H89" s="22" t="n">
        <v>0</v>
      </c>
      <c r="I89" s="21" t="n">
        <f aca="false">F89*G89*(1-H89)</f>
        <v>31.5</v>
      </c>
      <c r="J89" s="20" t="s">
        <v>386</v>
      </c>
    </row>
    <row r="90" customFormat="false" ht="15" hidden="false" customHeight="false" outlineLevel="0" collapsed="false">
      <c r="A90" s="23" t="n">
        <v>45827</v>
      </c>
      <c r="B90" s="24" t="s">
        <v>377</v>
      </c>
      <c r="C90" s="24" t="s">
        <v>389</v>
      </c>
      <c r="D90" s="24" t="s">
        <v>390</v>
      </c>
      <c r="E90" s="24" t="s">
        <v>385</v>
      </c>
      <c r="F90" s="24" t="n">
        <v>10</v>
      </c>
      <c r="G90" s="25" t="n">
        <v>9.5</v>
      </c>
      <c r="H90" s="26" t="n">
        <v>0.15</v>
      </c>
      <c r="I90" s="25" t="n">
        <f aca="false">F90*G90*(1-H90)</f>
        <v>80.75</v>
      </c>
      <c r="J90" s="24" t="s">
        <v>386</v>
      </c>
    </row>
    <row r="91" customFormat="false" ht="15" hidden="false" customHeight="false" outlineLevel="0" collapsed="false">
      <c r="A91" s="19" t="n">
        <v>45829</v>
      </c>
      <c r="B91" s="20" t="s">
        <v>393</v>
      </c>
      <c r="C91" s="20" t="s">
        <v>401</v>
      </c>
      <c r="D91" s="20" t="s">
        <v>399</v>
      </c>
      <c r="E91" s="20" t="s">
        <v>380</v>
      </c>
      <c r="F91" s="20" t="n">
        <v>11</v>
      </c>
      <c r="G91" s="21" t="n">
        <v>129</v>
      </c>
      <c r="H91" s="22" t="n">
        <v>0</v>
      </c>
      <c r="I91" s="21" t="n">
        <f aca="false">F91*G91*(1-H91)</f>
        <v>1419</v>
      </c>
      <c r="J91" s="20" t="s">
        <v>386</v>
      </c>
    </row>
    <row r="92" customFormat="false" ht="15" hidden="false" customHeight="false" outlineLevel="0" collapsed="false">
      <c r="A92" s="23" t="n">
        <v>45830</v>
      </c>
      <c r="B92" s="24" t="s">
        <v>377</v>
      </c>
      <c r="C92" s="24" t="s">
        <v>397</v>
      </c>
      <c r="D92" s="24" t="s">
        <v>379</v>
      </c>
      <c r="E92" s="24" t="s">
        <v>400</v>
      </c>
      <c r="F92" s="24" t="n">
        <v>11</v>
      </c>
      <c r="G92" s="25" t="n">
        <v>45</v>
      </c>
      <c r="H92" s="26" t="n">
        <v>0.1</v>
      </c>
      <c r="I92" s="25" t="n">
        <f aca="false">F92*G92*(1-H92)</f>
        <v>445.5</v>
      </c>
      <c r="J92" s="24" t="s">
        <v>392</v>
      </c>
    </row>
    <row r="93" customFormat="false" ht="15" hidden="false" customHeight="false" outlineLevel="0" collapsed="false">
      <c r="A93" s="19" t="n">
        <v>45832</v>
      </c>
      <c r="B93" s="20" t="s">
        <v>377</v>
      </c>
      <c r="C93" s="20" t="s">
        <v>397</v>
      </c>
      <c r="D93" s="20" t="s">
        <v>379</v>
      </c>
      <c r="E93" s="20" t="s">
        <v>400</v>
      </c>
      <c r="F93" s="20" t="n">
        <v>1</v>
      </c>
      <c r="G93" s="21" t="n">
        <v>45</v>
      </c>
      <c r="H93" s="22" t="n">
        <v>0</v>
      </c>
      <c r="I93" s="21" t="n">
        <f aca="false">F93*G93*(1-H93)</f>
        <v>45</v>
      </c>
      <c r="J93" s="20" t="s">
        <v>386</v>
      </c>
    </row>
    <row r="94" customFormat="false" ht="15" hidden="false" customHeight="false" outlineLevel="0" collapsed="false">
      <c r="A94" s="23" t="n">
        <v>45833</v>
      </c>
      <c r="B94" s="24" t="s">
        <v>393</v>
      </c>
      <c r="C94" s="24" t="s">
        <v>389</v>
      </c>
      <c r="D94" s="24" t="s">
        <v>390</v>
      </c>
      <c r="E94" s="24" t="s">
        <v>391</v>
      </c>
      <c r="F94" s="24" t="n">
        <v>4</v>
      </c>
      <c r="G94" s="25" t="n">
        <v>9.5</v>
      </c>
      <c r="H94" s="26" t="n">
        <v>0</v>
      </c>
      <c r="I94" s="25" t="n">
        <f aca="false">F94*G94*(1-H94)</f>
        <v>38</v>
      </c>
      <c r="J94" s="24" t="s">
        <v>392</v>
      </c>
    </row>
    <row r="95" customFormat="false" ht="15" hidden="false" customHeight="false" outlineLevel="0" collapsed="false">
      <c r="A95" s="19" t="n">
        <v>45835</v>
      </c>
      <c r="B95" s="20" t="s">
        <v>393</v>
      </c>
      <c r="C95" s="20" t="s">
        <v>397</v>
      </c>
      <c r="D95" s="20" t="s">
        <v>379</v>
      </c>
      <c r="E95" s="20" t="s">
        <v>385</v>
      </c>
      <c r="F95" s="20" t="n">
        <v>16</v>
      </c>
      <c r="G95" s="21" t="n">
        <v>45</v>
      </c>
      <c r="H95" s="22" t="n">
        <v>0.05</v>
      </c>
      <c r="I95" s="21" t="n">
        <f aca="false">F95*G95*(1-H95)</f>
        <v>684</v>
      </c>
      <c r="J95" s="20" t="s">
        <v>386</v>
      </c>
    </row>
    <row r="96" customFormat="false" ht="15" hidden="false" customHeight="false" outlineLevel="0" collapsed="false">
      <c r="A96" s="23" t="n">
        <v>45838</v>
      </c>
      <c r="B96" s="24" t="s">
        <v>377</v>
      </c>
      <c r="C96" s="24" t="s">
        <v>389</v>
      </c>
      <c r="D96" s="24" t="s">
        <v>390</v>
      </c>
      <c r="E96" s="24" t="s">
        <v>391</v>
      </c>
      <c r="F96" s="24" t="n">
        <v>12</v>
      </c>
      <c r="G96" s="25" t="n">
        <v>9.5</v>
      </c>
      <c r="H96" s="26" t="n">
        <v>0</v>
      </c>
      <c r="I96" s="25" t="n">
        <f aca="false">F96*G96*(1-H96)</f>
        <v>114</v>
      </c>
      <c r="J96" s="24" t="s">
        <v>381</v>
      </c>
    </row>
    <row r="97" customFormat="false" ht="15" hidden="false" customHeight="false" outlineLevel="0" collapsed="false">
      <c r="A97" s="19" t="n">
        <v>45840</v>
      </c>
      <c r="B97" s="20" t="s">
        <v>396</v>
      </c>
      <c r="C97" s="20" t="s">
        <v>401</v>
      </c>
      <c r="D97" s="20" t="s">
        <v>399</v>
      </c>
      <c r="E97" s="20" t="s">
        <v>385</v>
      </c>
      <c r="F97" s="20" t="n">
        <v>16</v>
      </c>
      <c r="G97" s="21" t="n">
        <v>129</v>
      </c>
      <c r="H97" s="22" t="n">
        <v>0</v>
      </c>
      <c r="I97" s="21" t="n">
        <f aca="false">F97*G97*(1-H97)</f>
        <v>2064</v>
      </c>
      <c r="J97" s="20" t="s">
        <v>386</v>
      </c>
    </row>
    <row r="98" customFormat="false" ht="15" hidden="false" customHeight="false" outlineLevel="0" collapsed="false">
      <c r="A98" s="23" t="n">
        <v>45848</v>
      </c>
      <c r="B98" s="24" t="s">
        <v>382</v>
      </c>
      <c r="C98" s="24" t="s">
        <v>378</v>
      </c>
      <c r="D98" s="24" t="s">
        <v>379</v>
      </c>
      <c r="E98" s="24" t="s">
        <v>400</v>
      </c>
      <c r="F98" s="24" t="n">
        <v>24</v>
      </c>
      <c r="G98" s="25" t="n">
        <v>189</v>
      </c>
      <c r="H98" s="26" t="n">
        <v>0</v>
      </c>
      <c r="I98" s="25" t="n">
        <f aca="false">F98*G98*(1-H98)</f>
        <v>4536</v>
      </c>
      <c r="J98" s="24" t="s">
        <v>386</v>
      </c>
    </row>
    <row r="99" customFormat="false" ht="15" hidden="false" customHeight="false" outlineLevel="0" collapsed="false">
      <c r="A99" s="19" t="n">
        <v>45850</v>
      </c>
      <c r="B99" s="20" t="s">
        <v>377</v>
      </c>
      <c r="C99" s="20" t="s">
        <v>387</v>
      </c>
      <c r="D99" s="20" t="s">
        <v>384</v>
      </c>
      <c r="E99" s="20" t="s">
        <v>380</v>
      </c>
      <c r="F99" s="20" t="n">
        <v>3</v>
      </c>
      <c r="G99" s="21" t="n">
        <v>4.5</v>
      </c>
      <c r="H99" s="22" t="n">
        <v>0</v>
      </c>
      <c r="I99" s="21" t="n">
        <f aca="false">F99*G99*(1-H99)</f>
        <v>13.5</v>
      </c>
      <c r="J99" s="20" t="s">
        <v>386</v>
      </c>
    </row>
    <row r="100" customFormat="false" ht="15" hidden="false" customHeight="false" outlineLevel="0" collapsed="false">
      <c r="A100" s="23" t="n">
        <v>45852</v>
      </c>
      <c r="B100" s="24" t="s">
        <v>393</v>
      </c>
      <c r="C100" s="24" t="s">
        <v>383</v>
      </c>
      <c r="D100" s="24" t="s">
        <v>384</v>
      </c>
      <c r="E100" s="24" t="s">
        <v>400</v>
      </c>
      <c r="F100" s="24" t="n">
        <v>14</v>
      </c>
      <c r="G100" s="25" t="n">
        <v>12</v>
      </c>
      <c r="H100" s="26" t="n">
        <v>0.15</v>
      </c>
      <c r="I100" s="25" t="n">
        <f aca="false">F100*G100*(1-H100)</f>
        <v>142.8</v>
      </c>
      <c r="J100" s="24" t="s">
        <v>386</v>
      </c>
    </row>
    <row r="101" customFormat="false" ht="15" hidden="false" customHeight="false" outlineLevel="0" collapsed="false">
      <c r="A101" s="19" t="n">
        <v>45854</v>
      </c>
      <c r="B101" s="20" t="s">
        <v>382</v>
      </c>
      <c r="C101" s="20" t="s">
        <v>378</v>
      </c>
      <c r="D101" s="20" t="s">
        <v>379</v>
      </c>
      <c r="E101" s="20" t="s">
        <v>385</v>
      </c>
      <c r="F101" s="20" t="n">
        <v>6</v>
      </c>
      <c r="G101" s="21" t="n">
        <v>189</v>
      </c>
      <c r="H101" s="22" t="n">
        <v>0.05</v>
      </c>
      <c r="I101" s="21" t="n">
        <f aca="false">F101*G101*(1-H101)</f>
        <v>1077.3</v>
      </c>
      <c r="J101" s="20" t="s">
        <v>386</v>
      </c>
    </row>
    <row r="102" customFormat="false" ht="15" hidden="false" customHeight="false" outlineLevel="0" collapsed="false">
      <c r="A102" s="23" t="n">
        <v>45855</v>
      </c>
      <c r="B102" s="24" t="s">
        <v>393</v>
      </c>
      <c r="C102" s="24" t="s">
        <v>394</v>
      </c>
      <c r="D102" s="24" t="s">
        <v>379</v>
      </c>
      <c r="E102" s="24" t="s">
        <v>391</v>
      </c>
      <c r="F102" s="24" t="n">
        <v>1</v>
      </c>
      <c r="G102" s="25" t="n">
        <v>59</v>
      </c>
      <c r="H102" s="26" t="n">
        <v>0</v>
      </c>
      <c r="I102" s="25" t="n">
        <f aca="false">F102*G102*(1-H102)</f>
        <v>59</v>
      </c>
      <c r="J102" s="24" t="s">
        <v>386</v>
      </c>
    </row>
    <row r="103" customFormat="false" ht="15" hidden="false" customHeight="false" outlineLevel="0" collapsed="false">
      <c r="A103" s="19" t="n">
        <v>45855</v>
      </c>
      <c r="B103" s="20" t="s">
        <v>393</v>
      </c>
      <c r="C103" s="20" t="s">
        <v>378</v>
      </c>
      <c r="D103" s="20" t="s">
        <v>379</v>
      </c>
      <c r="E103" s="20" t="s">
        <v>380</v>
      </c>
      <c r="F103" s="20" t="n">
        <v>24</v>
      </c>
      <c r="G103" s="21" t="n">
        <v>189</v>
      </c>
      <c r="H103" s="22" t="n">
        <v>0.05</v>
      </c>
      <c r="I103" s="21" t="n">
        <f aca="false">F103*G103*(1-H103)</f>
        <v>4309.2</v>
      </c>
      <c r="J103" s="20" t="s">
        <v>386</v>
      </c>
    </row>
    <row r="104" customFormat="false" ht="15" hidden="false" customHeight="false" outlineLevel="0" collapsed="false">
      <c r="A104" s="23" t="n">
        <v>45861</v>
      </c>
      <c r="B104" s="24" t="s">
        <v>393</v>
      </c>
      <c r="C104" s="24" t="s">
        <v>378</v>
      </c>
      <c r="D104" s="24" t="s">
        <v>379</v>
      </c>
      <c r="E104" s="24" t="s">
        <v>391</v>
      </c>
      <c r="F104" s="24" t="n">
        <v>16</v>
      </c>
      <c r="G104" s="25" t="n">
        <v>189</v>
      </c>
      <c r="H104" s="26" t="n">
        <v>0.15</v>
      </c>
      <c r="I104" s="25" t="n">
        <f aca="false">F104*G104*(1-H104)</f>
        <v>2570.4</v>
      </c>
      <c r="J104" s="24" t="s">
        <v>381</v>
      </c>
    </row>
    <row r="105" customFormat="false" ht="15" hidden="false" customHeight="false" outlineLevel="0" collapsed="false">
      <c r="A105" s="19" t="n">
        <v>45862</v>
      </c>
      <c r="B105" s="20" t="s">
        <v>382</v>
      </c>
      <c r="C105" s="20" t="s">
        <v>387</v>
      </c>
      <c r="D105" s="20" t="s">
        <v>384</v>
      </c>
      <c r="E105" s="20" t="s">
        <v>400</v>
      </c>
      <c r="F105" s="20" t="n">
        <v>6</v>
      </c>
      <c r="G105" s="21" t="n">
        <v>4.5</v>
      </c>
      <c r="H105" s="22" t="n">
        <v>0</v>
      </c>
      <c r="I105" s="21" t="n">
        <f aca="false">F105*G105*(1-H105)</f>
        <v>27</v>
      </c>
      <c r="J105" s="20" t="s">
        <v>392</v>
      </c>
    </row>
    <row r="106" customFormat="false" ht="15" hidden="false" customHeight="false" outlineLevel="0" collapsed="false">
      <c r="A106" s="23" t="n">
        <v>45862</v>
      </c>
      <c r="B106" s="24" t="s">
        <v>377</v>
      </c>
      <c r="C106" s="24" t="s">
        <v>389</v>
      </c>
      <c r="D106" s="24" t="s">
        <v>390</v>
      </c>
      <c r="E106" s="24" t="s">
        <v>385</v>
      </c>
      <c r="F106" s="24" t="n">
        <v>18</v>
      </c>
      <c r="G106" s="25" t="n">
        <v>9.5</v>
      </c>
      <c r="H106" s="26" t="n">
        <v>0.05</v>
      </c>
      <c r="I106" s="25" t="n">
        <f aca="false">F106*G106*(1-H106)</f>
        <v>162.45</v>
      </c>
      <c r="J106" s="24" t="s">
        <v>386</v>
      </c>
    </row>
    <row r="107" customFormat="false" ht="15" hidden="false" customHeight="false" outlineLevel="0" collapsed="false">
      <c r="A107" s="19" t="n">
        <v>45862</v>
      </c>
      <c r="B107" s="20" t="s">
        <v>382</v>
      </c>
      <c r="C107" s="20" t="s">
        <v>378</v>
      </c>
      <c r="D107" s="20" t="s">
        <v>379</v>
      </c>
      <c r="E107" s="20" t="s">
        <v>380</v>
      </c>
      <c r="F107" s="20" t="n">
        <v>3</v>
      </c>
      <c r="G107" s="21" t="n">
        <v>189</v>
      </c>
      <c r="H107" s="22" t="n">
        <v>0</v>
      </c>
      <c r="I107" s="21" t="n">
        <f aca="false">F107*G107*(1-H107)</f>
        <v>567</v>
      </c>
      <c r="J107" s="20" t="s">
        <v>386</v>
      </c>
    </row>
    <row r="108" customFormat="false" ht="15" hidden="false" customHeight="false" outlineLevel="0" collapsed="false">
      <c r="A108" s="23" t="n">
        <v>45863</v>
      </c>
      <c r="B108" s="24" t="s">
        <v>393</v>
      </c>
      <c r="C108" s="24" t="s">
        <v>378</v>
      </c>
      <c r="D108" s="24" t="s">
        <v>379</v>
      </c>
      <c r="E108" s="24" t="s">
        <v>380</v>
      </c>
      <c r="F108" s="24" t="n">
        <v>14</v>
      </c>
      <c r="G108" s="25" t="n">
        <v>189</v>
      </c>
      <c r="H108" s="26" t="n">
        <v>0</v>
      </c>
      <c r="I108" s="25" t="n">
        <f aca="false">F108*G108*(1-H108)</f>
        <v>2646</v>
      </c>
      <c r="J108" s="24" t="s">
        <v>386</v>
      </c>
    </row>
    <row r="109" customFormat="false" ht="15" hidden="false" customHeight="false" outlineLevel="0" collapsed="false">
      <c r="A109" s="19" t="n">
        <v>45863</v>
      </c>
      <c r="B109" s="20" t="s">
        <v>382</v>
      </c>
      <c r="C109" s="20" t="s">
        <v>387</v>
      </c>
      <c r="D109" s="20" t="s">
        <v>384</v>
      </c>
      <c r="E109" s="20" t="s">
        <v>388</v>
      </c>
      <c r="F109" s="20" t="n">
        <v>2</v>
      </c>
      <c r="G109" s="21" t="n">
        <v>4.5</v>
      </c>
      <c r="H109" s="22" t="n">
        <v>0.05</v>
      </c>
      <c r="I109" s="21" t="n">
        <f aca="false">F109*G109*(1-H109)</f>
        <v>8.55</v>
      </c>
      <c r="J109" s="20" t="s">
        <v>386</v>
      </c>
    </row>
    <row r="110" customFormat="false" ht="15" hidden="false" customHeight="false" outlineLevel="0" collapsed="false">
      <c r="A110" s="23" t="n">
        <v>45864</v>
      </c>
      <c r="B110" s="24" t="s">
        <v>382</v>
      </c>
      <c r="C110" s="24" t="s">
        <v>397</v>
      </c>
      <c r="D110" s="24" t="s">
        <v>379</v>
      </c>
      <c r="E110" s="24" t="s">
        <v>391</v>
      </c>
      <c r="F110" s="24" t="n">
        <v>15</v>
      </c>
      <c r="G110" s="25" t="n">
        <v>45</v>
      </c>
      <c r="H110" s="26" t="n">
        <v>0.1</v>
      </c>
      <c r="I110" s="25" t="n">
        <f aca="false">F110*G110*(1-H110)</f>
        <v>607.5</v>
      </c>
      <c r="J110" s="24" t="s">
        <v>392</v>
      </c>
    </row>
    <row r="111" customFormat="false" ht="15" hidden="false" customHeight="false" outlineLevel="0" collapsed="false">
      <c r="A111" s="19" t="n">
        <v>45867</v>
      </c>
      <c r="B111" s="20" t="s">
        <v>382</v>
      </c>
      <c r="C111" s="20" t="s">
        <v>401</v>
      </c>
      <c r="D111" s="20" t="s">
        <v>399</v>
      </c>
      <c r="E111" s="20" t="s">
        <v>388</v>
      </c>
      <c r="F111" s="20" t="n">
        <v>15</v>
      </c>
      <c r="G111" s="21" t="n">
        <v>129</v>
      </c>
      <c r="H111" s="22" t="n">
        <v>0.15</v>
      </c>
      <c r="I111" s="21" t="n">
        <f aca="false">F111*G111*(1-H111)</f>
        <v>1644.75</v>
      </c>
      <c r="J111" s="20" t="s">
        <v>392</v>
      </c>
    </row>
    <row r="112" customFormat="false" ht="15" hidden="false" customHeight="false" outlineLevel="0" collapsed="false">
      <c r="A112" s="23" t="n">
        <v>45867</v>
      </c>
      <c r="B112" s="24" t="s">
        <v>377</v>
      </c>
      <c r="C112" s="24" t="s">
        <v>397</v>
      </c>
      <c r="D112" s="24" t="s">
        <v>379</v>
      </c>
      <c r="E112" s="24" t="s">
        <v>400</v>
      </c>
      <c r="F112" s="24" t="n">
        <v>25</v>
      </c>
      <c r="G112" s="25" t="n">
        <v>45</v>
      </c>
      <c r="H112" s="26" t="n">
        <v>0.1</v>
      </c>
      <c r="I112" s="25" t="n">
        <f aca="false">F112*G112*(1-H112)</f>
        <v>1012.5</v>
      </c>
      <c r="J112" s="24" t="s">
        <v>392</v>
      </c>
    </row>
    <row r="113" customFormat="false" ht="15" hidden="false" customHeight="false" outlineLevel="0" collapsed="false">
      <c r="A113" s="19" t="n">
        <v>45869</v>
      </c>
      <c r="B113" s="20" t="s">
        <v>377</v>
      </c>
      <c r="C113" s="20" t="s">
        <v>401</v>
      </c>
      <c r="D113" s="20" t="s">
        <v>399</v>
      </c>
      <c r="E113" s="20" t="s">
        <v>380</v>
      </c>
      <c r="F113" s="20" t="n">
        <v>22</v>
      </c>
      <c r="G113" s="21" t="n">
        <v>129</v>
      </c>
      <c r="H113" s="22" t="n">
        <v>0.15</v>
      </c>
      <c r="I113" s="21" t="n">
        <f aca="false">F113*G113*(1-H113)</f>
        <v>2412.3</v>
      </c>
      <c r="J113" s="20" t="s">
        <v>386</v>
      </c>
    </row>
    <row r="114" customFormat="false" ht="15" hidden="false" customHeight="false" outlineLevel="0" collapsed="false">
      <c r="A114" s="23" t="n">
        <v>45869</v>
      </c>
      <c r="B114" s="24" t="s">
        <v>377</v>
      </c>
      <c r="C114" s="24" t="s">
        <v>383</v>
      </c>
      <c r="D114" s="24" t="s">
        <v>384</v>
      </c>
      <c r="E114" s="24" t="s">
        <v>388</v>
      </c>
      <c r="F114" s="24" t="n">
        <v>18</v>
      </c>
      <c r="G114" s="25" t="n">
        <v>12</v>
      </c>
      <c r="H114" s="26" t="n">
        <v>0.1</v>
      </c>
      <c r="I114" s="25" t="n">
        <f aca="false">F114*G114*(1-H114)</f>
        <v>194.4</v>
      </c>
      <c r="J114" s="24" t="s">
        <v>386</v>
      </c>
    </row>
    <row r="115" customFormat="false" ht="15" hidden="false" customHeight="false" outlineLevel="0" collapsed="false">
      <c r="A115" s="19" t="n">
        <v>45869</v>
      </c>
      <c r="B115" s="20" t="s">
        <v>377</v>
      </c>
      <c r="C115" s="20" t="s">
        <v>394</v>
      </c>
      <c r="D115" s="20" t="s">
        <v>379</v>
      </c>
      <c r="E115" s="20" t="s">
        <v>391</v>
      </c>
      <c r="F115" s="20" t="n">
        <v>1</v>
      </c>
      <c r="G115" s="21" t="n">
        <v>59</v>
      </c>
      <c r="H115" s="22" t="n">
        <v>0.05</v>
      </c>
      <c r="I115" s="21" t="n">
        <f aca="false">F115*G115*(1-H115)</f>
        <v>56.05</v>
      </c>
      <c r="J115" s="20" t="s">
        <v>381</v>
      </c>
    </row>
    <row r="116" customFormat="false" ht="15" hidden="false" customHeight="false" outlineLevel="0" collapsed="false">
      <c r="A116" s="23" t="n">
        <v>45873</v>
      </c>
      <c r="B116" s="24" t="s">
        <v>393</v>
      </c>
      <c r="C116" s="24" t="s">
        <v>394</v>
      </c>
      <c r="D116" s="24" t="s">
        <v>379</v>
      </c>
      <c r="E116" s="24" t="s">
        <v>388</v>
      </c>
      <c r="F116" s="24" t="n">
        <v>1</v>
      </c>
      <c r="G116" s="25" t="n">
        <v>59</v>
      </c>
      <c r="H116" s="26" t="n">
        <v>0.15</v>
      </c>
      <c r="I116" s="25" t="n">
        <f aca="false">F116*G116*(1-H116)</f>
        <v>50.15</v>
      </c>
      <c r="J116" s="24" t="s">
        <v>386</v>
      </c>
    </row>
    <row r="117" customFormat="false" ht="15" hidden="false" customHeight="false" outlineLevel="0" collapsed="false">
      <c r="A117" s="19" t="n">
        <v>45873</v>
      </c>
      <c r="B117" s="20" t="s">
        <v>382</v>
      </c>
      <c r="C117" s="20" t="s">
        <v>398</v>
      </c>
      <c r="D117" s="20" t="s">
        <v>399</v>
      </c>
      <c r="E117" s="20" t="s">
        <v>388</v>
      </c>
      <c r="F117" s="20" t="n">
        <v>18</v>
      </c>
      <c r="G117" s="21" t="n">
        <v>34</v>
      </c>
      <c r="H117" s="22" t="n">
        <v>0</v>
      </c>
      <c r="I117" s="21" t="n">
        <f aca="false">F117*G117*(1-H117)</f>
        <v>612</v>
      </c>
      <c r="J117" s="20" t="s">
        <v>392</v>
      </c>
    </row>
    <row r="118" customFormat="false" ht="15" hidden="false" customHeight="false" outlineLevel="0" collapsed="false">
      <c r="A118" s="23" t="n">
        <v>45873</v>
      </c>
      <c r="B118" s="24" t="s">
        <v>393</v>
      </c>
      <c r="C118" s="24" t="s">
        <v>401</v>
      </c>
      <c r="D118" s="24" t="s">
        <v>399</v>
      </c>
      <c r="E118" s="24" t="s">
        <v>391</v>
      </c>
      <c r="F118" s="24" t="n">
        <v>12</v>
      </c>
      <c r="G118" s="25" t="n">
        <v>129</v>
      </c>
      <c r="H118" s="26" t="n">
        <v>0</v>
      </c>
      <c r="I118" s="25" t="n">
        <f aca="false">F118*G118*(1-H118)</f>
        <v>1548</v>
      </c>
      <c r="J118" s="24" t="s">
        <v>381</v>
      </c>
    </row>
    <row r="119" customFormat="false" ht="15" hidden="false" customHeight="false" outlineLevel="0" collapsed="false">
      <c r="A119" s="19" t="n">
        <v>45875</v>
      </c>
      <c r="B119" s="20" t="s">
        <v>396</v>
      </c>
      <c r="C119" s="20" t="s">
        <v>389</v>
      </c>
      <c r="D119" s="20" t="s">
        <v>390</v>
      </c>
      <c r="E119" s="20" t="s">
        <v>380</v>
      </c>
      <c r="F119" s="20" t="n">
        <v>13</v>
      </c>
      <c r="G119" s="21" t="n">
        <v>9.5</v>
      </c>
      <c r="H119" s="22" t="n">
        <v>0.1</v>
      </c>
      <c r="I119" s="21" t="n">
        <f aca="false">F119*G119*(1-H119)</f>
        <v>111.15</v>
      </c>
      <c r="J119" s="20" t="s">
        <v>386</v>
      </c>
    </row>
    <row r="120" customFormat="false" ht="15" hidden="false" customHeight="false" outlineLevel="0" collapsed="false">
      <c r="A120" s="23" t="n">
        <v>45875</v>
      </c>
      <c r="B120" s="24" t="s">
        <v>393</v>
      </c>
      <c r="C120" s="24" t="s">
        <v>394</v>
      </c>
      <c r="D120" s="24" t="s">
        <v>379</v>
      </c>
      <c r="E120" s="24" t="s">
        <v>400</v>
      </c>
      <c r="F120" s="24" t="n">
        <v>4</v>
      </c>
      <c r="G120" s="25" t="n">
        <v>59</v>
      </c>
      <c r="H120" s="26" t="n">
        <v>0.05</v>
      </c>
      <c r="I120" s="25" t="n">
        <f aca="false">F120*G120*(1-H120)</f>
        <v>224.2</v>
      </c>
      <c r="J120" s="24" t="s">
        <v>386</v>
      </c>
    </row>
    <row r="121" customFormat="false" ht="15" hidden="false" customHeight="false" outlineLevel="0" collapsed="false">
      <c r="A121" s="19" t="n">
        <v>45877</v>
      </c>
      <c r="B121" s="20" t="s">
        <v>382</v>
      </c>
      <c r="C121" s="20" t="s">
        <v>389</v>
      </c>
      <c r="D121" s="20" t="s">
        <v>390</v>
      </c>
      <c r="E121" s="20" t="s">
        <v>385</v>
      </c>
      <c r="F121" s="20" t="n">
        <v>25</v>
      </c>
      <c r="G121" s="21" t="n">
        <v>9.5</v>
      </c>
      <c r="H121" s="22" t="n">
        <v>0.1</v>
      </c>
      <c r="I121" s="21" t="n">
        <f aca="false">F121*G121*(1-H121)</f>
        <v>213.75</v>
      </c>
      <c r="J121" s="20" t="s">
        <v>386</v>
      </c>
    </row>
    <row r="122" customFormat="false" ht="15" hidden="false" customHeight="false" outlineLevel="0" collapsed="false">
      <c r="A122" s="23" t="n">
        <v>45879</v>
      </c>
      <c r="B122" s="24" t="s">
        <v>393</v>
      </c>
      <c r="C122" s="24" t="s">
        <v>398</v>
      </c>
      <c r="D122" s="24" t="s">
        <v>399</v>
      </c>
      <c r="E122" s="24" t="s">
        <v>395</v>
      </c>
      <c r="F122" s="24" t="n">
        <v>18</v>
      </c>
      <c r="G122" s="25" t="n">
        <v>34</v>
      </c>
      <c r="H122" s="26" t="n">
        <v>0</v>
      </c>
      <c r="I122" s="25" t="n">
        <f aca="false">F122*G122*(1-H122)</f>
        <v>612</v>
      </c>
      <c r="J122" s="24" t="s">
        <v>392</v>
      </c>
    </row>
    <row r="123" customFormat="false" ht="15" hidden="false" customHeight="false" outlineLevel="0" collapsed="false">
      <c r="A123" s="19" t="n">
        <v>45880</v>
      </c>
      <c r="B123" s="20" t="s">
        <v>396</v>
      </c>
      <c r="C123" s="20" t="s">
        <v>398</v>
      </c>
      <c r="D123" s="20" t="s">
        <v>399</v>
      </c>
      <c r="E123" s="20" t="s">
        <v>395</v>
      </c>
      <c r="F123" s="20" t="n">
        <v>18</v>
      </c>
      <c r="G123" s="21" t="n">
        <v>34</v>
      </c>
      <c r="H123" s="22" t="n">
        <v>0</v>
      </c>
      <c r="I123" s="21" t="n">
        <f aca="false">F123*G123*(1-H123)</f>
        <v>612</v>
      </c>
      <c r="J123" s="20" t="s">
        <v>386</v>
      </c>
    </row>
    <row r="124" customFormat="false" ht="15" hidden="false" customHeight="false" outlineLevel="0" collapsed="false">
      <c r="A124" s="23" t="n">
        <v>45881</v>
      </c>
      <c r="B124" s="24" t="s">
        <v>396</v>
      </c>
      <c r="C124" s="24" t="s">
        <v>387</v>
      </c>
      <c r="D124" s="24" t="s">
        <v>384</v>
      </c>
      <c r="E124" s="24" t="s">
        <v>400</v>
      </c>
      <c r="F124" s="24" t="n">
        <v>11</v>
      </c>
      <c r="G124" s="25" t="n">
        <v>4.5</v>
      </c>
      <c r="H124" s="26" t="n">
        <v>0.05</v>
      </c>
      <c r="I124" s="25" t="n">
        <f aca="false">F124*G124*(1-H124)</f>
        <v>47.025</v>
      </c>
      <c r="J124" s="24" t="s">
        <v>386</v>
      </c>
    </row>
    <row r="125" customFormat="false" ht="15" hidden="false" customHeight="false" outlineLevel="0" collapsed="false">
      <c r="A125" s="19" t="n">
        <v>45885</v>
      </c>
      <c r="B125" s="20" t="s">
        <v>382</v>
      </c>
      <c r="C125" s="20" t="s">
        <v>378</v>
      </c>
      <c r="D125" s="20" t="s">
        <v>379</v>
      </c>
      <c r="E125" s="20" t="s">
        <v>391</v>
      </c>
      <c r="F125" s="20" t="n">
        <v>21</v>
      </c>
      <c r="G125" s="21" t="n">
        <v>189</v>
      </c>
      <c r="H125" s="22" t="n">
        <v>0.05</v>
      </c>
      <c r="I125" s="21" t="n">
        <f aca="false">F125*G125*(1-H125)</f>
        <v>3770.55</v>
      </c>
      <c r="J125" s="20" t="s">
        <v>386</v>
      </c>
    </row>
    <row r="126" customFormat="false" ht="15" hidden="false" customHeight="false" outlineLevel="0" collapsed="false">
      <c r="A126" s="23" t="n">
        <v>45885</v>
      </c>
      <c r="B126" s="24" t="s">
        <v>377</v>
      </c>
      <c r="C126" s="24" t="s">
        <v>394</v>
      </c>
      <c r="D126" s="24" t="s">
        <v>379</v>
      </c>
      <c r="E126" s="24" t="s">
        <v>391</v>
      </c>
      <c r="F126" s="24" t="n">
        <v>14</v>
      </c>
      <c r="G126" s="25" t="n">
        <v>59</v>
      </c>
      <c r="H126" s="26" t="n">
        <v>0</v>
      </c>
      <c r="I126" s="25" t="n">
        <f aca="false">F126*G126*(1-H126)</f>
        <v>826</v>
      </c>
      <c r="J126" s="24" t="s">
        <v>386</v>
      </c>
    </row>
    <row r="127" customFormat="false" ht="15" hidden="false" customHeight="false" outlineLevel="0" collapsed="false">
      <c r="A127" s="19" t="n">
        <v>45886</v>
      </c>
      <c r="B127" s="20" t="s">
        <v>393</v>
      </c>
      <c r="C127" s="20" t="s">
        <v>401</v>
      </c>
      <c r="D127" s="20" t="s">
        <v>399</v>
      </c>
      <c r="E127" s="20" t="s">
        <v>385</v>
      </c>
      <c r="F127" s="20" t="n">
        <v>11</v>
      </c>
      <c r="G127" s="21" t="n">
        <v>129</v>
      </c>
      <c r="H127" s="22" t="n">
        <v>0</v>
      </c>
      <c r="I127" s="21" t="n">
        <f aca="false">F127*G127*(1-H127)</f>
        <v>1419</v>
      </c>
      <c r="J127" s="20" t="s">
        <v>386</v>
      </c>
    </row>
    <row r="128" customFormat="false" ht="15" hidden="false" customHeight="false" outlineLevel="0" collapsed="false">
      <c r="A128" s="23" t="n">
        <v>45887</v>
      </c>
      <c r="B128" s="24" t="s">
        <v>396</v>
      </c>
      <c r="C128" s="24" t="s">
        <v>394</v>
      </c>
      <c r="D128" s="24" t="s">
        <v>379</v>
      </c>
      <c r="E128" s="24" t="s">
        <v>400</v>
      </c>
      <c r="F128" s="24" t="n">
        <v>4</v>
      </c>
      <c r="G128" s="25" t="n">
        <v>59</v>
      </c>
      <c r="H128" s="26" t="n">
        <v>0</v>
      </c>
      <c r="I128" s="25" t="n">
        <f aca="false">F128*G128*(1-H128)</f>
        <v>236</v>
      </c>
      <c r="J128" s="24" t="s">
        <v>386</v>
      </c>
    </row>
    <row r="129" customFormat="false" ht="15" hidden="false" customHeight="false" outlineLevel="0" collapsed="false">
      <c r="A129" s="19" t="n">
        <v>45888</v>
      </c>
      <c r="B129" s="20" t="s">
        <v>377</v>
      </c>
      <c r="C129" s="20" t="s">
        <v>387</v>
      </c>
      <c r="D129" s="20" t="s">
        <v>384</v>
      </c>
      <c r="E129" s="20" t="s">
        <v>395</v>
      </c>
      <c r="F129" s="20" t="n">
        <v>15</v>
      </c>
      <c r="G129" s="21" t="n">
        <v>4.5</v>
      </c>
      <c r="H129" s="22" t="n">
        <v>0.15</v>
      </c>
      <c r="I129" s="21" t="n">
        <f aca="false">F129*G129*(1-H129)</f>
        <v>57.375</v>
      </c>
      <c r="J129" s="20" t="s">
        <v>381</v>
      </c>
    </row>
    <row r="130" customFormat="false" ht="15" hidden="false" customHeight="false" outlineLevel="0" collapsed="false">
      <c r="A130" s="23" t="n">
        <v>45889</v>
      </c>
      <c r="B130" s="24" t="s">
        <v>393</v>
      </c>
      <c r="C130" s="24" t="s">
        <v>389</v>
      </c>
      <c r="D130" s="24" t="s">
        <v>390</v>
      </c>
      <c r="E130" s="24" t="s">
        <v>400</v>
      </c>
      <c r="F130" s="24" t="n">
        <v>16</v>
      </c>
      <c r="G130" s="25" t="n">
        <v>9.5</v>
      </c>
      <c r="H130" s="26" t="n">
        <v>0</v>
      </c>
      <c r="I130" s="25" t="n">
        <f aca="false">F130*G130*(1-H130)</f>
        <v>152</v>
      </c>
      <c r="J130" s="24" t="s">
        <v>392</v>
      </c>
    </row>
    <row r="131" customFormat="false" ht="15" hidden="false" customHeight="false" outlineLevel="0" collapsed="false">
      <c r="A131" s="19" t="n">
        <v>45891</v>
      </c>
      <c r="B131" s="20" t="s">
        <v>377</v>
      </c>
      <c r="C131" s="20" t="s">
        <v>383</v>
      </c>
      <c r="D131" s="20" t="s">
        <v>384</v>
      </c>
      <c r="E131" s="20" t="s">
        <v>385</v>
      </c>
      <c r="F131" s="20" t="n">
        <v>5</v>
      </c>
      <c r="G131" s="21" t="n">
        <v>12</v>
      </c>
      <c r="H131" s="22" t="n">
        <v>0</v>
      </c>
      <c r="I131" s="21" t="n">
        <f aca="false">F131*G131*(1-H131)</f>
        <v>60</v>
      </c>
      <c r="J131" s="20" t="s">
        <v>386</v>
      </c>
    </row>
    <row r="132" customFormat="false" ht="15" hidden="false" customHeight="false" outlineLevel="0" collapsed="false">
      <c r="A132" s="23" t="n">
        <v>45893</v>
      </c>
      <c r="B132" s="24" t="s">
        <v>382</v>
      </c>
      <c r="C132" s="24" t="s">
        <v>397</v>
      </c>
      <c r="D132" s="24" t="s">
        <v>379</v>
      </c>
      <c r="E132" s="24" t="s">
        <v>385</v>
      </c>
      <c r="F132" s="24" t="n">
        <v>21</v>
      </c>
      <c r="G132" s="25" t="n">
        <v>45</v>
      </c>
      <c r="H132" s="26" t="n">
        <v>0.1</v>
      </c>
      <c r="I132" s="25" t="n">
        <f aca="false">F132*G132*(1-H132)</f>
        <v>850.5</v>
      </c>
      <c r="J132" s="24" t="s">
        <v>381</v>
      </c>
    </row>
    <row r="133" customFormat="false" ht="15" hidden="false" customHeight="false" outlineLevel="0" collapsed="false">
      <c r="A133" s="19" t="n">
        <v>45896</v>
      </c>
      <c r="B133" s="20" t="s">
        <v>396</v>
      </c>
      <c r="C133" s="20" t="s">
        <v>398</v>
      </c>
      <c r="D133" s="20" t="s">
        <v>399</v>
      </c>
      <c r="E133" s="20" t="s">
        <v>385</v>
      </c>
      <c r="F133" s="20" t="n">
        <v>17</v>
      </c>
      <c r="G133" s="21" t="n">
        <v>34</v>
      </c>
      <c r="H133" s="22" t="n">
        <v>0.1</v>
      </c>
      <c r="I133" s="21" t="n">
        <f aca="false">F133*G133*(1-H133)</f>
        <v>520.2</v>
      </c>
      <c r="J133" s="20" t="s">
        <v>386</v>
      </c>
    </row>
    <row r="134" customFormat="false" ht="15" hidden="false" customHeight="false" outlineLevel="0" collapsed="false">
      <c r="A134" s="23" t="n">
        <v>45896</v>
      </c>
      <c r="B134" s="24" t="s">
        <v>382</v>
      </c>
      <c r="C134" s="24" t="s">
        <v>401</v>
      </c>
      <c r="D134" s="24" t="s">
        <v>399</v>
      </c>
      <c r="E134" s="24" t="s">
        <v>385</v>
      </c>
      <c r="F134" s="24" t="n">
        <v>5</v>
      </c>
      <c r="G134" s="25" t="n">
        <v>129</v>
      </c>
      <c r="H134" s="26" t="n">
        <v>0.15</v>
      </c>
      <c r="I134" s="25" t="n">
        <f aca="false">F134*G134*(1-H134)</f>
        <v>548.25</v>
      </c>
      <c r="J134" s="24" t="s">
        <v>386</v>
      </c>
    </row>
    <row r="135" customFormat="false" ht="15" hidden="false" customHeight="false" outlineLevel="0" collapsed="false">
      <c r="A135" s="19" t="n">
        <v>45897</v>
      </c>
      <c r="B135" s="20" t="s">
        <v>377</v>
      </c>
      <c r="C135" s="20" t="s">
        <v>397</v>
      </c>
      <c r="D135" s="20" t="s">
        <v>379</v>
      </c>
      <c r="E135" s="20" t="s">
        <v>385</v>
      </c>
      <c r="F135" s="20" t="n">
        <v>10</v>
      </c>
      <c r="G135" s="21" t="n">
        <v>45</v>
      </c>
      <c r="H135" s="22" t="n">
        <v>0</v>
      </c>
      <c r="I135" s="21" t="n">
        <f aca="false">F135*G135*(1-H135)</f>
        <v>450</v>
      </c>
      <c r="J135" s="20" t="s">
        <v>386</v>
      </c>
    </row>
    <row r="136" customFormat="false" ht="15" hidden="false" customHeight="false" outlineLevel="0" collapsed="false">
      <c r="A136" s="23" t="n">
        <v>45897</v>
      </c>
      <c r="B136" s="24" t="s">
        <v>393</v>
      </c>
      <c r="C136" s="24" t="s">
        <v>398</v>
      </c>
      <c r="D136" s="24" t="s">
        <v>399</v>
      </c>
      <c r="E136" s="24" t="s">
        <v>388</v>
      </c>
      <c r="F136" s="24" t="n">
        <v>17</v>
      </c>
      <c r="G136" s="25" t="n">
        <v>34</v>
      </c>
      <c r="H136" s="26" t="n">
        <v>0.05</v>
      </c>
      <c r="I136" s="25" t="n">
        <f aca="false">F136*G136*(1-H136)</f>
        <v>549.1</v>
      </c>
      <c r="J136" s="24" t="s">
        <v>386</v>
      </c>
    </row>
    <row r="137" customFormat="false" ht="15" hidden="false" customHeight="false" outlineLevel="0" collapsed="false">
      <c r="A137" s="19" t="n">
        <v>45899</v>
      </c>
      <c r="B137" s="20" t="s">
        <v>377</v>
      </c>
      <c r="C137" s="20" t="s">
        <v>387</v>
      </c>
      <c r="D137" s="20" t="s">
        <v>384</v>
      </c>
      <c r="E137" s="20" t="s">
        <v>395</v>
      </c>
      <c r="F137" s="20" t="n">
        <v>12</v>
      </c>
      <c r="G137" s="21" t="n">
        <v>4.5</v>
      </c>
      <c r="H137" s="22" t="n">
        <v>0.15</v>
      </c>
      <c r="I137" s="21" t="n">
        <f aca="false">F137*G137*(1-H137)</f>
        <v>45.9</v>
      </c>
      <c r="J137" s="20" t="s">
        <v>386</v>
      </c>
    </row>
    <row r="138" customFormat="false" ht="15" hidden="false" customHeight="false" outlineLevel="0" collapsed="false">
      <c r="A138" s="23" t="n">
        <v>45899</v>
      </c>
      <c r="B138" s="24" t="s">
        <v>393</v>
      </c>
      <c r="C138" s="24" t="s">
        <v>389</v>
      </c>
      <c r="D138" s="24" t="s">
        <v>390</v>
      </c>
      <c r="E138" s="24" t="s">
        <v>395</v>
      </c>
      <c r="F138" s="24" t="n">
        <v>3</v>
      </c>
      <c r="G138" s="25" t="n">
        <v>9.5</v>
      </c>
      <c r="H138" s="26" t="n">
        <v>0</v>
      </c>
      <c r="I138" s="25" t="n">
        <f aca="false">F138*G138*(1-H138)</f>
        <v>28.5</v>
      </c>
      <c r="J138" s="24" t="s">
        <v>386</v>
      </c>
    </row>
    <row r="139" customFormat="false" ht="15" hidden="false" customHeight="false" outlineLevel="0" collapsed="false">
      <c r="A139" s="19" t="n">
        <v>45902</v>
      </c>
      <c r="B139" s="20" t="s">
        <v>396</v>
      </c>
      <c r="C139" s="20" t="s">
        <v>394</v>
      </c>
      <c r="D139" s="20" t="s">
        <v>379</v>
      </c>
      <c r="E139" s="20" t="s">
        <v>385</v>
      </c>
      <c r="F139" s="20" t="n">
        <v>16</v>
      </c>
      <c r="G139" s="21" t="n">
        <v>59</v>
      </c>
      <c r="H139" s="22" t="n">
        <v>0</v>
      </c>
      <c r="I139" s="21" t="n">
        <f aca="false">F139*G139*(1-H139)</f>
        <v>944</v>
      </c>
      <c r="J139" s="20" t="s">
        <v>386</v>
      </c>
    </row>
    <row r="140" customFormat="false" ht="15" hidden="false" customHeight="false" outlineLevel="0" collapsed="false">
      <c r="A140" s="23" t="n">
        <v>45904</v>
      </c>
      <c r="B140" s="24" t="s">
        <v>377</v>
      </c>
      <c r="C140" s="24" t="s">
        <v>394</v>
      </c>
      <c r="D140" s="24" t="s">
        <v>379</v>
      </c>
      <c r="E140" s="24" t="s">
        <v>391</v>
      </c>
      <c r="F140" s="24" t="n">
        <v>17</v>
      </c>
      <c r="G140" s="25" t="n">
        <v>59</v>
      </c>
      <c r="H140" s="26" t="n">
        <v>0.05</v>
      </c>
      <c r="I140" s="25" t="n">
        <f aca="false">F140*G140*(1-H140)</f>
        <v>952.85</v>
      </c>
      <c r="J140" s="24" t="s">
        <v>386</v>
      </c>
    </row>
    <row r="141" customFormat="false" ht="15" hidden="false" customHeight="false" outlineLevel="0" collapsed="false">
      <c r="A141" s="19" t="n">
        <v>45909</v>
      </c>
      <c r="B141" s="20" t="s">
        <v>382</v>
      </c>
      <c r="C141" s="20" t="s">
        <v>389</v>
      </c>
      <c r="D141" s="20" t="s">
        <v>390</v>
      </c>
      <c r="E141" s="20" t="s">
        <v>380</v>
      </c>
      <c r="F141" s="20" t="n">
        <v>19</v>
      </c>
      <c r="G141" s="21" t="n">
        <v>9.5</v>
      </c>
      <c r="H141" s="22" t="n">
        <v>0</v>
      </c>
      <c r="I141" s="21" t="n">
        <f aca="false">F141*G141*(1-H141)</f>
        <v>180.5</v>
      </c>
      <c r="J141" s="20" t="s">
        <v>381</v>
      </c>
    </row>
    <row r="142" customFormat="false" ht="15" hidden="false" customHeight="false" outlineLevel="0" collapsed="false">
      <c r="A142" s="23" t="n">
        <v>45911</v>
      </c>
      <c r="B142" s="24" t="s">
        <v>396</v>
      </c>
      <c r="C142" s="24" t="s">
        <v>398</v>
      </c>
      <c r="D142" s="24" t="s">
        <v>399</v>
      </c>
      <c r="E142" s="24" t="s">
        <v>388</v>
      </c>
      <c r="F142" s="24" t="n">
        <v>18</v>
      </c>
      <c r="G142" s="25" t="n">
        <v>34</v>
      </c>
      <c r="H142" s="26" t="n">
        <v>0.1</v>
      </c>
      <c r="I142" s="25" t="n">
        <f aca="false">F142*G142*(1-H142)</f>
        <v>550.8</v>
      </c>
      <c r="J142" s="24" t="s">
        <v>386</v>
      </c>
    </row>
    <row r="143" customFormat="false" ht="15" hidden="false" customHeight="false" outlineLevel="0" collapsed="false">
      <c r="A143" s="19" t="n">
        <v>45912</v>
      </c>
      <c r="B143" s="20" t="s">
        <v>396</v>
      </c>
      <c r="C143" s="20" t="s">
        <v>401</v>
      </c>
      <c r="D143" s="20" t="s">
        <v>399</v>
      </c>
      <c r="E143" s="20" t="s">
        <v>380</v>
      </c>
      <c r="F143" s="20" t="n">
        <v>6</v>
      </c>
      <c r="G143" s="21" t="n">
        <v>129</v>
      </c>
      <c r="H143" s="22" t="n">
        <v>0.05</v>
      </c>
      <c r="I143" s="21" t="n">
        <f aca="false">F143*G143*(1-H143)</f>
        <v>735.3</v>
      </c>
      <c r="J143" s="20" t="s">
        <v>381</v>
      </c>
    </row>
    <row r="144" customFormat="false" ht="15" hidden="false" customHeight="false" outlineLevel="0" collapsed="false">
      <c r="A144" s="23" t="n">
        <v>45918</v>
      </c>
      <c r="B144" s="24" t="s">
        <v>377</v>
      </c>
      <c r="C144" s="24" t="s">
        <v>378</v>
      </c>
      <c r="D144" s="24" t="s">
        <v>379</v>
      </c>
      <c r="E144" s="24" t="s">
        <v>400</v>
      </c>
      <c r="F144" s="24" t="n">
        <v>20</v>
      </c>
      <c r="G144" s="25" t="n">
        <v>189</v>
      </c>
      <c r="H144" s="26" t="n">
        <v>0</v>
      </c>
      <c r="I144" s="25" t="n">
        <f aca="false">F144*G144*(1-H144)</f>
        <v>3780</v>
      </c>
      <c r="J144" s="24" t="s">
        <v>386</v>
      </c>
    </row>
    <row r="145" customFormat="false" ht="15" hidden="false" customHeight="false" outlineLevel="0" collapsed="false">
      <c r="A145" s="19" t="n">
        <v>45919</v>
      </c>
      <c r="B145" s="20" t="s">
        <v>393</v>
      </c>
      <c r="C145" s="20" t="s">
        <v>394</v>
      </c>
      <c r="D145" s="20" t="s">
        <v>379</v>
      </c>
      <c r="E145" s="20" t="s">
        <v>391</v>
      </c>
      <c r="F145" s="20" t="n">
        <v>22</v>
      </c>
      <c r="G145" s="21" t="n">
        <v>59</v>
      </c>
      <c r="H145" s="22" t="n">
        <v>0</v>
      </c>
      <c r="I145" s="21" t="n">
        <f aca="false">F145*G145*(1-H145)</f>
        <v>1298</v>
      </c>
      <c r="J145" s="20" t="s">
        <v>386</v>
      </c>
    </row>
    <row r="146" customFormat="false" ht="15" hidden="false" customHeight="false" outlineLevel="0" collapsed="false">
      <c r="A146" s="23" t="n">
        <v>45920</v>
      </c>
      <c r="B146" s="24" t="s">
        <v>396</v>
      </c>
      <c r="C146" s="24" t="s">
        <v>383</v>
      </c>
      <c r="D146" s="24" t="s">
        <v>384</v>
      </c>
      <c r="E146" s="24" t="s">
        <v>395</v>
      </c>
      <c r="F146" s="24" t="n">
        <v>18</v>
      </c>
      <c r="G146" s="25" t="n">
        <v>12</v>
      </c>
      <c r="H146" s="26" t="n">
        <v>0.15</v>
      </c>
      <c r="I146" s="25" t="n">
        <f aca="false">F146*G146*(1-H146)</f>
        <v>183.6</v>
      </c>
      <c r="J146" s="24" t="s">
        <v>386</v>
      </c>
    </row>
    <row r="147" customFormat="false" ht="15" hidden="false" customHeight="false" outlineLevel="0" collapsed="false">
      <c r="A147" s="19" t="n">
        <v>45920</v>
      </c>
      <c r="B147" s="20" t="s">
        <v>377</v>
      </c>
      <c r="C147" s="20" t="s">
        <v>397</v>
      </c>
      <c r="D147" s="20" t="s">
        <v>379</v>
      </c>
      <c r="E147" s="20" t="s">
        <v>400</v>
      </c>
      <c r="F147" s="20" t="n">
        <v>22</v>
      </c>
      <c r="G147" s="21" t="n">
        <v>45</v>
      </c>
      <c r="H147" s="22" t="n">
        <v>0.15</v>
      </c>
      <c r="I147" s="21" t="n">
        <f aca="false">F147*G147*(1-H147)</f>
        <v>841.5</v>
      </c>
      <c r="J147" s="20" t="s">
        <v>386</v>
      </c>
    </row>
    <row r="148" customFormat="false" ht="15" hidden="false" customHeight="false" outlineLevel="0" collapsed="false">
      <c r="A148" s="23" t="n">
        <v>45921</v>
      </c>
      <c r="B148" s="24" t="s">
        <v>396</v>
      </c>
      <c r="C148" s="24" t="s">
        <v>378</v>
      </c>
      <c r="D148" s="24" t="s">
        <v>379</v>
      </c>
      <c r="E148" s="24" t="s">
        <v>395</v>
      </c>
      <c r="F148" s="24" t="n">
        <v>18</v>
      </c>
      <c r="G148" s="25" t="n">
        <v>189</v>
      </c>
      <c r="H148" s="26" t="n">
        <v>0</v>
      </c>
      <c r="I148" s="25" t="n">
        <f aca="false">F148*G148*(1-H148)</f>
        <v>3402</v>
      </c>
      <c r="J148" s="24" t="s">
        <v>381</v>
      </c>
    </row>
    <row r="149" customFormat="false" ht="15" hidden="false" customHeight="false" outlineLevel="0" collapsed="false">
      <c r="A149" s="19" t="n">
        <v>45922</v>
      </c>
      <c r="B149" s="20" t="s">
        <v>382</v>
      </c>
      <c r="C149" s="20" t="s">
        <v>387</v>
      </c>
      <c r="D149" s="20" t="s">
        <v>384</v>
      </c>
      <c r="E149" s="20" t="s">
        <v>385</v>
      </c>
      <c r="F149" s="20" t="n">
        <v>18</v>
      </c>
      <c r="G149" s="21" t="n">
        <v>4.5</v>
      </c>
      <c r="H149" s="22" t="n">
        <v>0</v>
      </c>
      <c r="I149" s="21" t="n">
        <f aca="false">F149*G149*(1-H149)</f>
        <v>81</v>
      </c>
      <c r="J149" s="20" t="s">
        <v>386</v>
      </c>
    </row>
    <row r="150" customFormat="false" ht="15" hidden="false" customHeight="false" outlineLevel="0" collapsed="false">
      <c r="A150" s="23" t="n">
        <v>45925</v>
      </c>
      <c r="B150" s="24" t="s">
        <v>396</v>
      </c>
      <c r="C150" s="24" t="s">
        <v>394</v>
      </c>
      <c r="D150" s="24" t="s">
        <v>379</v>
      </c>
      <c r="E150" s="24" t="s">
        <v>388</v>
      </c>
      <c r="F150" s="24" t="n">
        <v>9</v>
      </c>
      <c r="G150" s="25" t="n">
        <v>59</v>
      </c>
      <c r="H150" s="26" t="n">
        <v>0.1</v>
      </c>
      <c r="I150" s="25" t="n">
        <f aca="false">F150*G150*(1-H150)</f>
        <v>477.9</v>
      </c>
      <c r="J150" s="24" t="s">
        <v>386</v>
      </c>
    </row>
    <row r="151" customFormat="false" ht="15" hidden="false" customHeight="false" outlineLevel="0" collapsed="false">
      <c r="A151" s="19" t="n">
        <v>45926</v>
      </c>
      <c r="B151" s="20" t="s">
        <v>396</v>
      </c>
      <c r="C151" s="20" t="s">
        <v>378</v>
      </c>
      <c r="D151" s="20" t="s">
        <v>379</v>
      </c>
      <c r="E151" s="20" t="s">
        <v>395</v>
      </c>
      <c r="F151" s="20" t="n">
        <v>9</v>
      </c>
      <c r="G151" s="21" t="n">
        <v>189</v>
      </c>
      <c r="H151" s="22" t="n">
        <v>0</v>
      </c>
      <c r="I151" s="21" t="n">
        <f aca="false">F151*G151*(1-H151)</f>
        <v>1701</v>
      </c>
      <c r="J151" s="20" t="s">
        <v>386</v>
      </c>
    </row>
    <row r="152" customFormat="false" ht="15" hidden="false" customHeight="false" outlineLevel="0" collapsed="false">
      <c r="A152" s="23" t="n">
        <v>45927</v>
      </c>
      <c r="B152" s="24" t="s">
        <v>396</v>
      </c>
      <c r="C152" s="24" t="s">
        <v>394</v>
      </c>
      <c r="D152" s="24" t="s">
        <v>379</v>
      </c>
      <c r="E152" s="24" t="s">
        <v>380</v>
      </c>
      <c r="F152" s="24" t="n">
        <v>24</v>
      </c>
      <c r="G152" s="25" t="n">
        <v>59</v>
      </c>
      <c r="H152" s="26" t="n">
        <v>0.05</v>
      </c>
      <c r="I152" s="25" t="n">
        <f aca="false">F152*G152*(1-H152)</f>
        <v>1345.2</v>
      </c>
      <c r="J152" s="24" t="s">
        <v>386</v>
      </c>
    </row>
    <row r="153" customFormat="false" ht="15" hidden="false" customHeight="false" outlineLevel="0" collapsed="false">
      <c r="A153" s="19" t="n">
        <v>45930</v>
      </c>
      <c r="B153" s="20" t="s">
        <v>393</v>
      </c>
      <c r="C153" s="20" t="s">
        <v>378</v>
      </c>
      <c r="D153" s="20" t="s">
        <v>379</v>
      </c>
      <c r="E153" s="20" t="s">
        <v>391</v>
      </c>
      <c r="F153" s="20" t="n">
        <v>3</v>
      </c>
      <c r="G153" s="21" t="n">
        <v>189</v>
      </c>
      <c r="H153" s="22" t="n">
        <v>0.15</v>
      </c>
      <c r="I153" s="21" t="n">
        <f aca="false">F153*G153*(1-H153)</f>
        <v>481.95</v>
      </c>
      <c r="J153" s="20" t="s">
        <v>381</v>
      </c>
    </row>
    <row r="154" customFormat="false" ht="15" hidden="false" customHeight="false" outlineLevel="0" collapsed="false">
      <c r="A154" s="23" t="n">
        <v>45931</v>
      </c>
      <c r="B154" s="24" t="s">
        <v>396</v>
      </c>
      <c r="C154" s="24" t="s">
        <v>398</v>
      </c>
      <c r="D154" s="24" t="s">
        <v>399</v>
      </c>
      <c r="E154" s="24" t="s">
        <v>391</v>
      </c>
      <c r="F154" s="24" t="n">
        <v>2</v>
      </c>
      <c r="G154" s="25" t="n">
        <v>34</v>
      </c>
      <c r="H154" s="26" t="n">
        <v>0.1</v>
      </c>
      <c r="I154" s="25" t="n">
        <f aca="false">F154*G154*(1-H154)</f>
        <v>61.2</v>
      </c>
      <c r="J154" s="24" t="s">
        <v>386</v>
      </c>
    </row>
    <row r="155" customFormat="false" ht="15" hidden="false" customHeight="false" outlineLevel="0" collapsed="false">
      <c r="A155" s="19" t="n">
        <v>45932</v>
      </c>
      <c r="B155" s="20" t="s">
        <v>393</v>
      </c>
      <c r="C155" s="20" t="s">
        <v>401</v>
      </c>
      <c r="D155" s="20" t="s">
        <v>399</v>
      </c>
      <c r="E155" s="20" t="s">
        <v>395</v>
      </c>
      <c r="F155" s="20" t="n">
        <v>8</v>
      </c>
      <c r="G155" s="21" t="n">
        <v>129</v>
      </c>
      <c r="H155" s="22" t="n">
        <v>0</v>
      </c>
      <c r="I155" s="21" t="n">
        <f aca="false">F155*G155*(1-H155)</f>
        <v>1032</v>
      </c>
      <c r="J155" s="20" t="s">
        <v>386</v>
      </c>
    </row>
    <row r="156" customFormat="false" ht="15" hidden="false" customHeight="false" outlineLevel="0" collapsed="false">
      <c r="A156" s="23" t="n">
        <v>45933</v>
      </c>
      <c r="B156" s="24" t="s">
        <v>377</v>
      </c>
      <c r="C156" s="24" t="s">
        <v>389</v>
      </c>
      <c r="D156" s="24" t="s">
        <v>390</v>
      </c>
      <c r="E156" s="24" t="s">
        <v>395</v>
      </c>
      <c r="F156" s="24" t="n">
        <v>5</v>
      </c>
      <c r="G156" s="25" t="n">
        <v>9.5</v>
      </c>
      <c r="H156" s="26" t="n">
        <v>0.1</v>
      </c>
      <c r="I156" s="25" t="n">
        <f aca="false">F156*G156*(1-H156)</f>
        <v>42.75</v>
      </c>
      <c r="J156" s="24" t="s">
        <v>386</v>
      </c>
    </row>
    <row r="157" customFormat="false" ht="15" hidden="false" customHeight="false" outlineLevel="0" collapsed="false">
      <c r="A157" s="19" t="n">
        <v>45934</v>
      </c>
      <c r="B157" s="20" t="s">
        <v>382</v>
      </c>
      <c r="C157" s="20" t="s">
        <v>398</v>
      </c>
      <c r="D157" s="20" t="s">
        <v>399</v>
      </c>
      <c r="E157" s="20" t="s">
        <v>391</v>
      </c>
      <c r="F157" s="20" t="n">
        <v>18</v>
      </c>
      <c r="G157" s="21" t="n">
        <v>34</v>
      </c>
      <c r="H157" s="22" t="n">
        <v>0</v>
      </c>
      <c r="I157" s="21" t="n">
        <f aca="false">F157*G157*(1-H157)</f>
        <v>612</v>
      </c>
      <c r="J157" s="20" t="s">
        <v>386</v>
      </c>
    </row>
    <row r="158" customFormat="false" ht="15" hidden="false" customHeight="false" outlineLevel="0" collapsed="false">
      <c r="A158" s="23" t="n">
        <v>45935</v>
      </c>
      <c r="B158" s="24" t="s">
        <v>396</v>
      </c>
      <c r="C158" s="24" t="s">
        <v>401</v>
      </c>
      <c r="D158" s="24" t="s">
        <v>399</v>
      </c>
      <c r="E158" s="24" t="s">
        <v>388</v>
      </c>
      <c r="F158" s="24" t="n">
        <v>8</v>
      </c>
      <c r="G158" s="25" t="n">
        <v>129</v>
      </c>
      <c r="H158" s="26" t="n">
        <v>0</v>
      </c>
      <c r="I158" s="25" t="n">
        <f aca="false">F158*G158*(1-H158)</f>
        <v>1032</v>
      </c>
      <c r="J158" s="24" t="s">
        <v>386</v>
      </c>
    </row>
    <row r="159" customFormat="false" ht="15" hidden="false" customHeight="false" outlineLevel="0" collapsed="false">
      <c r="A159" s="19" t="n">
        <v>45935</v>
      </c>
      <c r="B159" s="20" t="s">
        <v>396</v>
      </c>
      <c r="C159" s="20" t="s">
        <v>401</v>
      </c>
      <c r="D159" s="20" t="s">
        <v>399</v>
      </c>
      <c r="E159" s="20" t="s">
        <v>385</v>
      </c>
      <c r="F159" s="20" t="n">
        <v>15</v>
      </c>
      <c r="G159" s="21" t="n">
        <v>129</v>
      </c>
      <c r="H159" s="22" t="n">
        <v>0</v>
      </c>
      <c r="I159" s="21" t="n">
        <f aca="false">F159*G159*(1-H159)</f>
        <v>1935</v>
      </c>
      <c r="J159" s="20" t="s">
        <v>386</v>
      </c>
    </row>
    <row r="160" customFormat="false" ht="15" hidden="false" customHeight="false" outlineLevel="0" collapsed="false">
      <c r="A160" s="23" t="n">
        <v>45936</v>
      </c>
      <c r="B160" s="24" t="s">
        <v>393</v>
      </c>
      <c r="C160" s="24" t="s">
        <v>387</v>
      </c>
      <c r="D160" s="24" t="s">
        <v>384</v>
      </c>
      <c r="E160" s="24" t="s">
        <v>400</v>
      </c>
      <c r="F160" s="24" t="n">
        <v>7</v>
      </c>
      <c r="G160" s="25" t="n">
        <v>4.5</v>
      </c>
      <c r="H160" s="26" t="n">
        <v>0.1</v>
      </c>
      <c r="I160" s="25" t="n">
        <f aca="false">F160*G160*(1-H160)</f>
        <v>28.35</v>
      </c>
      <c r="J160" s="24" t="s">
        <v>392</v>
      </c>
    </row>
    <row r="161" customFormat="false" ht="15" hidden="false" customHeight="false" outlineLevel="0" collapsed="false">
      <c r="A161" s="19" t="n">
        <v>45936</v>
      </c>
      <c r="B161" s="20" t="s">
        <v>377</v>
      </c>
      <c r="C161" s="20" t="s">
        <v>387</v>
      </c>
      <c r="D161" s="20" t="s">
        <v>384</v>
      </c>
      <c r="E161" s="20" t="s">
        <v>385</v>
      </c>
      <c r="F161" s="20" t="n">
        <v>14</v>
      </c>
      <c r="G161" s="21" t="n">
        <v>4.5</v>
      </c>
      <c r="H161" s="22" t="n">
        <v>0.05</v>
      </c>
      <c r="I161" s="21" t="n">
        <f aca="false">F161*G161*(1-H161)</f>
        <v>59.85</v>
      </c>
      <c r="J161" s="20" t="s">
        <v>386</v>
      </c>
    </row>
    <row r="162" customFormat="false" ht="15" hidden="false" customHeight="false" outlineLevel="0" collapsed="false">
      <c r="A162" s="23" t="n">
        <v>45937</v>
      </c>
      <c r="B162" s="24" t="s">
        <v>377</v>
      </c>
      <c r="C162" s="24" t="s">
        <v>389</v>
      </c>
      <c r="D162" s="24" t="s">
        <v>390</v>
      </c>
      <c r="E162" s="24" t="s">
        <v>385</v>
      </c>
      <c r="F162" s="24" t="n">
        <v>6</v>
      </c>
      <c r="G162" s="25" t="n">
        <v>9.5</v>
      </c>
      <c r="H162" s="26" t="n">
        <v>0.05</v>
      </c>
      <c r="I162" s="25" t="n">
        <f aca="false">F162*G162*(1-H162)</f>
        <v>54.15</v>
      </c>
      <c r="J162" s="24" t="s">
        <v>381</v>
      </c>
    </row>
    <row r="163" customFormat="false" ht="15" hidden="false" customHeight="false" outlineLevel="0" collapsed="false">
      <c r="A163" s="19" t="n">
        <v>45938</v>
      </c>
      <c r="B163" s="20" t="s">
        <v>396</v>
      </c>
      <c r="C163" s="20" t="s">
        <v>378</v>
      </c>
      <c r="D163" s="20" t="s">
        <v>379</v>
      </c>
      <c r="E163" s="20" t="s">
        <v>395</v>
      </c>
      <c r="F163" s="20" t="n">
        <v>24</v>
      </c>
      <c r="G163" s="21" t="n">
        <v>189</v>
      </c>
      <c r="H163" s="22" t="n">
        <v>0.15</v>
      </c>
      <c r="I163" s="21" t="n">
        <f aca="false">F163*G163*(1-H163)</f>
        <v>3855.6</v>
      </c>
      <c r="J163" s="20" t="s">
        <v>392</v>
      </c>
    </row>
    <row r="164" customFormat="false" ht="15" hidden="false" customHeight="false" outlineLevel="0" collapsed="false">
      <c r="A164" s="23" t="n">
        <v>45944</v>
      </c>
      <c r="B164" s="24" t="s">
        <v>396</v>
      </c>
      <c r="C164" s="24" t="s">
        <v>397</v>
      </c>
      <c r="D164" s="24" t="s">
        <v>379</v>
      </c>
      <c r="E164" s="24" t="s">
        <v>400</v>
      </c>
      <c r="F164" s="24" t="n">
        <v>13</v>
      </c>
      <c r="G164" s="25" t="n">
        <v>45</v>
      </c>
      <c r="H164" s="26" t="n">
        <v>0.15</v>
      </c>
      <c r="I164" s="25" t="n">
        <f aca="false">F164*G164*(1-H164)</f>
        <v>497.25</v>
      </c>
      <c r="J164" s="24" t="s">
        <v>381</v>
      </c>
    </row>
    <row r="165" customFormat="false" ht="15" hidden="false" customHeight="false" outlineLevel="0" collapsed="false">
      <c r="A165" s="19" t="n">
        <v>45945</v>
      </c>
      <c r="B165" s="20" t="s">
        <v>396</v>
      </c>
      <c r="C165" s="20" t="s">
        <v>378</v>
      </c>
      <c r="D165" s="20" t="s">
        <v>379</v>
      </c>
      <c r="E165" s="20" t="s">
        <v>388</v>
      </c>
      <c r="F165" s="20" t="n">
        <v>12</v>
      </c>
      <c r="G165" s="21" t="n">
        <v>189</v>
      </c>
      <c r="H165" s="22" t="n">
        <v>0.05</v>
      </c>
      <c r="I165" s="21" t="n">
        <f aca="false">F165*G165*(1-H165)</f>
        <v>2154.6</v>
      </c>
      <c r="J165" s="20" t="s">
        <v>386</v>
      </c>
    </row>
    <row r="166" customFormat="false" ht="15" hidden="false" customHeight="false" outlineLevel="0" collapsed="false">
      <c r="A166" s="23" t="n">
        <v>45948</v>
      </c>
      <c r="B166" s="24" t="s">
        <v>396</v>
      </c>
      <c r="C166" s="24" t="s">
        <v>398</v>
      </c>
      <c r="D166" s="24" t="s">
        <v>399</v>
      </c>
      <c r="E166" s="24" t="s">
        <v>391</v>
      </c>
      <c r="F166" s="24" t="n">
        <v>9</v>
      </c>
      <c r="G166" s="25" t="n">
        <v>34</v>
      </c>
      <c r="H166" s="26" t="n">
        <v>0.15</v>
      </c>
      <c r="I166" s="25" t="n">
        <f aca="false">F166*G166*(1-H166)</f>
        <v>260.1</v>
      </c>
      <c r="J166" s="24" t="s">
        <v>386</v>
      </c>
    </row>
    <row r="167" customFormat="false" ht="15" hidden="false" customHeight="false" outlineLevel="0" collapsed="false">
      <c r="A167" s="19" t="n">
        <v>45950</v>
      </c>
      <c r="B167" s="20" t="s">
        <v>382</v>
      </c>
      <c r="C167" s="20" t="s">
        <v>389</v>
      </c>
      <c r="D167" s="20" t="s">
        <v>390</v>
      </c>
      <c r="E167" s="20" t="s">
        <v>391</v>
      </c>
      <c r="F167" s="20" t="n">
        <v>17</v>
      </c>
      <c r="G167" s="21" t="n">
        <v>9.5</v>
      </c>
      <c r="H167" s="22" t="n">
        <v>0</v>
      </c>
      <c r="I167" s="21" t="n">
        <f aca="false">F167*G167*(1-H167)</f>
        <v>161.5</v>
      </c>
      <c r="J167" s="20" t="s">
        <v>386</v>
      </c>
    </row>
    <row r="168" customFormat="false" ht="15" hidden="false" customHeight="false" outlineLevel="0" collapsed="false">
      <c r="A168" s="23" t="n">
        <v>45957</v>
      </c>
      <c r="B168" s="24" t="s">
        <v>377</v>
      </c>
      <c r="C168" s="24" t="s">
        <v>394</v>
      </c>
      <c r="D168" s="24" t="s">
        <v>379</v>
      </c>
      <c r="E168" s="24" t="s">
        <v>380</v>
      </c>
      <c r="F168" s="24" t="n">
        <v>17</v>
      </c>
      <c r="G168" s="25" t="n">
        <v>59</v>
      </c>
      <c r="H168" s="26" t="n">
        <v>0.15</v>
      </c>
      <c r="I168" s="25" t="n">
        <f aca="false">F168*G168*(1-H168)</f>
        <v>852.55</v>
      </c>
      <c r="J168" s="24" t="s">
        <v>386</v>
      </c>
    </row>
    <row r="169" customFormat="false" ht="15" hidden="false" customHeight="false" outlineLevel="0" collapsed="false">
      <c r="A169" s="19" t="n">
        <v>45957</v>
      </c>
      <c r="B169" s="20" t="s">
        <v>396</v>
      </c>
      <c r="C169" s="20" t="s">
        <v>401</v>
      </c>
      <c r="D169" s="20" t="s">
        <v>399</v>
      </c>
      <c r="E169" s="20" t="s">
        <v>400</v>
      </c>
      <c r="F169" s="20" t="n">
        <v>1</v>
      </c>
      <c r="G169" s="21" t="n">
        <v>129</v>
      </c>
      <c r="H169" s="22" t="n">
        <v>0</v>
      </c>
      <c r="I169" s="21" t="n">
        <f aca="false">F169*G169*(1-H169)</f>
        <v>129</v>
      </c>
      <c r="J169" s="20" t="s">
        <v>386</v>
      </c>
    </row>
    <row r="170" customFormat="false" ht="15" hidden="false" customHeight="false" outlineLevel="0" collapsed="false">
      <c r="A170" s="23" t="n">
        <v>45958</v>
      </c>
      <c r="B170" s="24" t="s">
        <v>393</v>
      </c>
      <c r="C170" s="24" t="s">
        <v>378</v>
      </c>
      <c r="D170" s="24" t="s">
        <v>379</v>
      </c>
      <c r="E170" s="24" t="s">
        <v>380</v>
      </c>
      <c r="F170" s="24" t="n">
        <v>5</v>
      </c>
      <c r="G170" s="25" t="n">
        <v>189</v>
      </c>
      <c r="H170" s="26" t="n">
        <v>0.15</v>
      </c>
      <c r="I170" s="25" t="n">
        <f aca="false">F170*G170*(1-H170)</f>
        <v>803.25</v>
      </c>
      <c r="J170" s="24" t="s">
        <v>386</v>
      </c>
    </row>
    <row r="171" customFormat="false" ht="15" hidden="false" customHeight="false" outlineLevel="0" collapsed="false">
      <c r="A171" s="19" t="n">
        <v>45958</v>
      </c>
      <c r="B171" s="20" t="s">
        <v>377</v>
      </c>
      <c r="C171" s="20" t="s">
        <v>383</v>
      </c>
      <c r="D171" s="20" t="s">
        <v>384</v>
      </c>
      <c r="E171" s="20" t="s">
        <v>388</v>
      </c>
      <c r="F171" s="20" t="n">
        <v>11</v>
      </c>
      <c r="G171" s="21" t="n">
        <v>12</v>
      </c>
      <c r="H171" s="22" t="n">
        <v>0.1</v>
      </c>
      <c r="I171" s="21" t="n">
        <f aca="false">F171*G171*(1-H171)</f>
        <v>118.8</v>
      </c>
      <c r="J171" s="20" t="s">
        <v>386</v>
      </c>
    </row>
    <row r="172" customFormat="false" ht="15" hidden="false" customHeight="false" outlineLevel="0" collapsed="false">
      <c r="A172" s="23" t="n">
        <v>45960</v>
      </c>
      <c r="B172" s="24" t="s">
        <v>377</v>
      </c>
      <c r="C172" s="24" t="s">
        <v>387</v>
      </c>
      <c r="D172" s="24" t="s">
        <v>384</v>
      </c>
      <c r="E172" s="24" t="s">
        <v>391</v>
      </c>
      <c r="F172" s="24" t="n">
        <v>15</v>
      </c>
      <c r="G172" s="25" t="n">
        <v>4.5</v>
      </c>
      <c r="H172" s="26" t="n">
        <v>0.15</v>
      </c>
      <c r="I172" s="25" t="n">
        <f aca="false">F172*G172*(1-H172)</f>
        <v>57.375</v>
      </c>
      <c r="J172" s="24" t="s">
        <v>386</v>
      </c>
    </row>
    <row r="173" customFormat="false" ht="15" hidden="false" customHeight="false" outlineLevel="0" collapsed="false">
      <c r="A173" s="19" t="n">
        <v>45961</v>
      </c>
      <c r="B173" s="20" t="s">
        <v>382</v>
      </c>
      <c r="C173" s="20" t="s">
        <v>383</v>
      </c>
      <c r="D173" s="20" t="s">
        <v>384</v>
      </c>
      <c r="E173" s="20" t="s">
        <v>391</v>
      </c>
      <c r="F173" s="20" t="n">
        <v>2</v>
      </c>
      <c r="G173" s="21" t="n">
        <v>12</v>
      </c>
      <c r="H173" s="22" t="n">
        <v>0.15</v>
      </c>
      <c r="I173" s="21" t="n">
        <f aca="false">F173*G173*(1-H173)</f>
        <v>20.4</v>
      </c>
      <c r="J173" s="20" t="s">
        <v>386</v>
      </c>
    </row>
    <row r="174" customFormat="false" ht="15" hidden="false" customHeight="false" outlineLevel="0" collapsed="false">
      <c r="A174" s="23" t="n">
        <v>45961</v>
      </c>
      <c r="B174" s="24" t="s">
        <v>396</v>
      </c>
      <c r="C174" s="24" t="s">
        <v>387</v>
      </c>
      <c r="D174" s="24" t="s">
        <v>384</v>
      </c>
      <c r="E174" s="24" t="s">
        <v>385</v>
      </c>
      <c r="F174" s="24" t="n">
        <v>22</v>
      </c>
      <c r="G174" s="25" t="n">
        <v>4.5</v>
      </c>
      <c r="H174" s="26" t="n">
        <v>0</v>
      </c>
      <c r="I174" s="25" t="n">
        <f aca="false">F174*G174*(1-H174)</f>
        <v>99</v>
      </c>
      <c r="J174" s="24" t="s">
        <v>386</v>
      </c>
    </row>
    <row r="175" customFormat="false" ht="15" hidden="false" customHeight="false" outlineLevel="0" collapsed="false">
      <c r="A175" s="19" t="n">
        <v>45962</v>
      </c>
      <c r="B175" s="20" t="s">
        <v>396</v>
      </c>
      <c r="C175" s="20" t="s">
        <v>389</v>
      </c>
      <c r="D175" s="20" t="s">
        <v>390</v>
      </c>
      <c r="E175" s="20" t="s">
        <v>400</v>
      </c>
      <c r="F175" s="20" t="n">
        <v>18</v>
      </c>
      <c r="G175" s="21" t="n">
        <v>9.5</v>
      </c>
      <c r="H175" s="22" t="n">
        <v>0</v>
      </c>
      <c r="I175" s="21" t="n">
        <f aca="false">F175*G175*(1-H175)</f>
        <v>171</v>
      </c>
      <c r="J175" s="20" t="s">
        <v>386</v>
      </c>
    </row>
    <row r="176" customFormat="false" ht="15" hidden="false" customHeight="false" outlineLevel="0" collapsed="false">
      <c r="A176" s="23" t="n">
        <v>45962</v>
      </c>
      <c r="B176" s="24" t="s">
        <v>377</v>
      </c>
      <c r="C176" s="24" t="s">
        <v>389</v>
      </c>
      <c r="D176" s="24" t="s">
        <v>390</v>
      </c>
      <c r="E176" s="24" t="s">
        <v>395</v>
      </c>
      <c r="F176" s="24" t="n">
        <v>12</v>
      </c>
      <c r="G176" s="25" t="n">
        <v>9.5</v>
      </c>
      <c r="H176" s="26" t="n">
        <v>0</v>
      </c>
      <c r="I176" s="25" t="n">
        <f aca="false">F176*G176*(1-H176)</f>
        <v>114</v>
      </c>
      <c r="J176" s="24" t="s">
        <v>386</v>
      </c>
    </row>
    <row r="177" customFormat="false" ht="15" hidden="false" customHeight="false" outlineLevel="0" collapsed="false">
      <c r="A177" s="19" t="n">
        <v>45963</v>
      </c>
      <c r="B177" s="20" t="s">
        <v>393</v>
      </c>
      <c r="C177" s="20" t="s">
        <v>397</v>
      </c>
      <c r="D177" s="20" t="s">
        <v>379</v>
      </c>
      <c r="E177" s="20" t="s">
        <v>385</v>
      </c>
      <c r="F177" s="20" t="n">
        <v>22</v>
      </c>
      <c r="G177" s="21" t="n">
        <v>45</v>
      </c>
      <c r="H177" s="22" t="n">
        <v>0.05</v>
      </c>
      <c r="I177" s="21" t="n">
        <f aca="false">F177*G177*(1-H177)</f>
        <v>940.5</v>
      </c>
      <c r="J177" s="20" t="s">
        <v>386</v>
      </c>
    </row>
    <row r="178" customFormat="false" ht="15" hidden="false" customHeight="false" outlineLevel="0" collapsed="false">
      <c r="A178" s="23" t="n">
        <v>45965</v>
      </c>
      <c r="B178" s="24" t="s">
        <v>393</v>
      </c>
      <c r="C178" s="24" t="s">
        <v>397</v>
      </c>
      <c r="D178" s="24" t="s">
        <v>379</v>
      </c>
      <c r="E178" s="24" t="s">
        <v>388</v>
      </c>
      <c r="F178" s="24" t="n">
        <v>20</v>
      </c>
      <c r="G178" s="25" t="n">
        <v>45</v>
      </c>
      <c r="H178" s="26" t="n">
        <v>0.15</v>
      </c>
      <c r="I178" s="25" t="n">
        <f aca="false">F178*G178*(1-H178)</f>
        <v>765</v>
      </c>
      <c r="J178" s="24" t="s">
        <v>386</v>
      </c>
    </row>
    <row r="179" customFormat="false" ht="15" hidden="false" customHeight="false" outlineLevel="0" collapsed="false">
      <c r="A179" s="19" t="n">
        <v>45966</v>
      </c>
      <c r="B179" s="20" t="s">
        <v>396</v>
      </c>
      <c r="C179" s="20" t="s">
        <v>378</v>
      </c>
      <c r="D179" s="20" t="s">
        <v>379</v>
      </c>
      <c r="E179" s="20" t="s">
        <v>380</v>
      </c>
      <c r="F179" s="20" t="n">
        <v>4</v>
      </c>
      <c r="G179" s="21" t="n">
        <v>189</v>
      </c>
      <c r="H179" s="22" t="n">
        <v>0</v>
      </c>
      <c r="I179" s="21" t="n">
        <f aca="false">F179*G179*(1-H179)</f>
        <v>756</v>
      </c>
      <c r="J179" s="20" t="s">
        <v>386</v>
      </c>
    </row>
    <row r="180" customFormat="false" ht="15" hidden="false" customHeight="false" outlineLevel="0" collapsed="false">
      <c r="A180" s="23" t="n">
        <v>45968</v>
      </c>
      <c r="B180" s="24" t="s">
        <v>396</v>
      </c>
      <c r="C180" s="24" t="s">
        <v>389</v>
      </c>
      <c r="D180" s="24" t="s">
        <v>390</v>
      </c>
      <c r="E180" s="24" t="s">
        <v>395</v>
      </c>
      <c r="F180" s="24" t="n">
        <v>19</v>
      </c>
      <c r="G180" s="25" t="n">
        <v>9.5</v>
      </c>
      <c r="H180" s="26" t="n">
        <v>0.1</v>
      </c>
      <c r="I180" s="25" t="n">
        <f aca="false">F180*G180*(1-H180)</f>
        <v>162.45</v>
      </c>
      <c r="J180" s="24" t="s">
        <v>381</v>
      </c>
    </row>
    <row r="181" customFormat="false" ht="15" hidden="false" customHeight="false" outlineLevel="0" collapsed="false">
      <c r="A181" s="19" t="n">
        <v>45968</v>
      </c>
      <c r="B181" s="20" t="s">
        <v>377</v>
      </c>
      <c r="C181" s="20" t="s">
        <v>394</v>
      </c>
      <c r="D181" s="20" t="s">
        <v>379</v>
      </c>
      <c r="E181" s="20" t="s">
        <v>388</v>
      </c>
      <c r="F181" s="20" t="n">
        <v>24</v>
      </c>
      <c r="G181" s="21" t="n">
        <v>59</v>
      </c>
      <c r="H181" s="22" t="n">
        <v>0</v>
      </c>
      <c r="I181" s="21" t="n">
        <f aca="false">F181*G181*(1-H181)</f>
        <v>1416</v>
      </c>
      <c r="J181" s="20" t="s">
        <v>386</v>
      </c>
    </row>
    <row r="182" customFormat="false" ht="15" hidden="false" customHeight="false" outlineLevel="0" collapsed="false">
      <c r="A182" s="23" t="n">
        <v>45969</v>
      </c>
      <c r="B182" s="24" t="s">
        <v>382</v>
      </c>
      <c r="C182" s="24" t="s">
        <v>378</v>
      </c>
      <c r="D182" s="24" t="s">
        <v>379</v>
      </c>
      <c r="E182" s="24" t="s">
        <v>380</v>
      </c>
      <c r="F182" s="24" t="n">
        <v>21</v>
      </c>
      <c r="G182" s="25" t="n">
        <v>189</v>
      </c>
      <c r="H182" s="26" t="n">
        <v>0</v>
      </c>
      <c r="I182" s="25" t="n">
        <f aca="false">F182*G182*(1-H182)</f>
        <v>3969</v>
      </c>
      <c r="J182" s="24" t="s">
        <v>386</v>
      </c>
    </row>
    <row r="183" customFormat="false" ht="15" hidden="false" customHeight="false" outlineLevel="0" collapsed="false">
      <c r="A183" s="19" t="n">
        <v>45971</v>
      </c>
      <c r="B183" s="20" t="s">
        <v>382</v>
      </c>
      <c r="C183" s="20" t="s">
        <v>378</v>
      </c>
      <c r="D183" s="20" t="s">
        <v>379</v>
      </c>
      <c r="E183" s="20" t="s">
        <v>380</v>
      </c>
      <c r="F183" s="20" t="n">
        <v>9</v>
      </c>
      <c r="G183" s="21" t="n">
        <v>189</v>
      </c>
      <c r="H183" s="22" t="n">
        <v>0</v>
      </c>
      <c r="I183" s="21" t="n">
        <f aca="false">F183*G183*(1-H183)</f>
        <v>1701</v>
      </c>
      <c r="J183" s="20" t="s">
        <v>386</v>
      </c>
    </row>
    <row r="184" customFormat="false" ht="15" hidden="false" customHeight="false" outlineLevel="0" collapsed="false">
      <c r="A184" s="23" t="n">
        <v>45971</v>
      </c>
      <c r="B184" s="24" t="s">
        <v>382</v>
      </c>
      <c r="C184" s="24" t="s">
        <v>387</v>
      </c>
      <c r="D184" s="24" t="s">
        <v>384</v>
      </c>
      <c r="E184" s="24" t="s">
        <v>388</v>
      </c>
      <c r="F184" s="24" t="n">
        <v>23</v>
      </c>
      <c r="G184" s="25" t="n">
        <v>4.5</v>
      </c>
      <c r="H184" s="26" t="n">
        <v>0.05</v>
      </c>
      <c r="I184" s="25" t="n">
        <f aca="false">F184*G184*(1-H184)</f>
        <v>98.325</v>
      </c>
      <c r="J184" s="24" t="s">
        <v>386</v>
      </c>
    </row>
    <row r="185" customFormat="false" ht="15" hidden="false" customHeight="false" outlineLevel="0" collapsed="false">
      <c r="A185" s="19" t="n">
        <v>45977</v>
      </c>
      <c r="B185" s="20" t="s">
        <v>393</v>
      </c>
      <c r="C185" s="20" t="s">
        <v>397</v>
      </c>
      <c r="D185" s="20" t="s">
        <v>379</v>
      </c>
      <c r="E185" s="20" t="s">
        <v>391</v>
      </c>
      <c r="F185" s="20" t="n">
        <v>8</v>
      </c>
      <c r="G185" s="21" t="n">
        <v>45</v>
      </c>
      <c r="H185" s="22" t="n">
        <v>0</v>
      </c>
      <c r="I185" s="21" t="n">
        <f aca="false">F185*G185*(1-H185)</f>
        <v>360</v>
      </c>
      <c r="J185" s="20" t="s">
        <v>381</v>
      </c>
    </row>
    <row r="186" customFormat="false" ht="15" hidden="false" customHeight="false" outlineLevel="0" collapsed="false">
      <c r="A186" s="23" t="n">
        <v>45978</v>
      </c>
      <c r="B186" s="24" t="s">
        <v>393</v>
      </c>
      <c r="C186" s="24" t="s">
        <v>394</v>
      </c>
      <c r="D186" s="24" t="s">
        <v>379</v>
      </c>
      <c r="E186" s="24" t="s">
        <v>400</v>
      </c>
      <c r="F186" s="24" t="n">
        <v>18</v>
      </c>
      <c r="G186" s="25" t="n">
        <v>59</v>
      </c>
      <c r="H186" s="26" t="n">
        <v>0.05</v>
      </c>
      <c r="I186" s="25" t="n">
        <f aca="false">F186*G186*(1-H186)</f>
        <v>1008.9</v>
      </c>
      <c r="J186" s="24" t="s">
        <v>381</v>
      </c>
    </row>
    <row r="187" customFormat="false" ht="15" hidden="false" customHeight="false" outlineLevel="0" collapsed="false">
      <c r="A187" s="19" t="n">
        <v>45980</v>
      </c>
      <c r="B187" s="20" t="s">
        <v>382</v>
      </c>
      <c r="C187" s="20" t="s">
        <v>383</v>
      </c>
      <c r="D187" s="20" t="s">
        <v>384</v>
      </c>
      <c r="E187" s="20" t="s">
        <v>395</v>
      </c>
      <c r="F187" s="20" t="n">
        <v>15</v>
      </c>
      <c r="G187" s="21" t="n">
        <v>12</v>
      </c>
      <c r="H187" s="22" t="n">
        <v>0</v>
      </c>
      <c r="I187" s="21" t="n">
        <f aca="false">F187*G187*(1-H187)</f>
        <v>180</v>
      </c>
      <c r="J187" s="20" t="s">
        <v>386</v>
      </c>
    </row>
    <row r="188" customFormat="false" ht="15" hidden="false" customHeight="false" outlineLevel="0" collapsed="false">
      <c r="A188" s="23" t="n">
        <v>45982</v>
      </c>
      <c r="B188" s="24" t="s">
        <v>393</v>
      </c>
      <c r="C188" s="24" t="s">
        <v>401</v>
      </c>
      <c r="D188" s="24" t="s">
        <v>399</v>
      </c>
      <c r="E188" s="24" t="s">
        <v>395</v>
      </c>
      <c r="F188" s="24" t="n">
        <v>18</v>
      </c>
      <c r="G188" s="25" t="n">
        <v>129</v>
      </c>
      <c r="H188" s="26" t="n">
        <v>0.05</v>
      </c>
      <c r="I188" s="25" t="n">
        <f aca="false">F188*G188*(1-H188)</f>
        <v>2205.9</v>
      </c>
      <c r="J188" s="24" t="s">
        <v>392</v>
      </c>
    </row>
    <row r="189" customFormat="false" ht="15" hidden="false" customHeight="false" outlineLevel="0" collapsed="false">
      <c r="A189" s="19" t="n">
        <v>45982</v>
      </c>
      <c r="B189" s="20" t="s">
        <v>393</v>
      </c>
      <c r="C189" s="20" t="s">
        <v>398</v>
      </c>
      <c r="D189" s="20" t="s">
        <v>399</v>
      </c>
      <c r="E189" s="20" t="s">
        <v>385</v>
      </c>
      <c r="F189" s="20" t="n">
        <v>21</v>
      </c>
      <c r="G189" s="21" t="n">
        <v>34</v>
      </c>
      <c r="H189" s="22" t="n">
        <v>0.05</v>
      </c>
      <c r="I189" s="21" t="n">
        <f aca="false">F189*G189*(1-H189)</f>
        <v>678.3</v>
      </c>
      <c r="J189" s="20" t="s">
        <v>386</v>
      </c>
    </row>
    <row r="190" customFormat="false" ht="15" hidden="false" customHeight="false" outlineLevel="0" collapsed="false">
      <c r="A190" s="23" t="n">
        <v>45982</v>
      </c>
      <c r="B190" s="24" t="s">
        <v>396</v>
      </c>
      <c r="C190" s="24" t="s">
        <v>378</v>
      </c>
      <c r="D190" s="24" t="s">
        <v>379</v>
      </c>
      <c r="E190" s="24" t="s">
        <v>400</v>
      </c>
      <c r="F190" s="24" t="n">
        <v>12</v>
      </c>
      <c r="G190" s="25" t="n">
        <v>189</v>
      </c>
      <c r="H190" s="26" t="n">
        <v>0.1</v>
      </c>
      <c r="I190" s="25" t="n">
        <f aca="false">F190*G190*(1-H190)</f>
        <v>2041.2</v>
      </c>
      <c r="J190" s="24" t="s">
        <v>386</v>
      </c>
    </row>
    <row r="191" customFormat="false" ht="15" hidden="false" customHeight="false" outlineLevel="0" collapsed="false">
      <c r="A191" s="19" t="n">
        <v>45983</v>
      </c>
      <c r="B191" s="20" t="s">
        <v>393</v>
      </c>
      <c r="C191" s="20" t="s">
        <v>383</v>
      </c>
      <c r="D191" s="20" t="s">
        <v>384</v>
      </c>
      <c r="E191" s="20" t="s">
        <v>388</v>
      </c>
      <c r="F191" s="20" t="n">
        <v>11</v>
      </c>
      <c r="G191" s="21" t="n">
        <v>12</v>
      </c>
      <c r="H191" s="22" t="n">
        <v>0.05</v>
      </c>
      <c r="I191" s="21" t="n">
        <f aca="false">F191*G191*(1-H191)</f>
        <v>125.4</v>
      </c>
      <c r="J191" s="20" t="s">
        <v>386</v>
      </c>
    </row>
    <row r="192" customFormat="false" ht="15" hidden="false" customHeight="false" outlineLevel="0" collapsed="false">
      <c r="A192" s="23" t="n">
        <v>45984</v>
      </c>
      <c r="B192" s="24" t="s">
        <v>393</v>
      </c>
      <c r="C192" s="24" t="s">
        <v>394</v>
      </c>
      <c r="D192" s="24" t="s">
        <v>379</v>
      </c>
      <c r="E192" s="24" t="s">
        <v>400</v>
      </c>
      <c r="F192" s="24" t="n">
        <v>19</v>
      </c>
      <c r="G192" s="25" t="n">
        <v>59</v>
      </c>
      <c r="H192" s="26" t="n">
        <v>0.05</v>
      </c>
      <c r="I192" s="25" t="n">
        <f aca="false">F192*G192*(1-H192)</f>
        <v>1064.95</v>
      </c>
      <c r="J192" s="24" t="s">
        <v>386</v>
      </c>
    </row>
    <row r="193" customFormat="false" ht="15" hidden="false" customHeight="false" outlineLevel="0" collapsed="false">
      <c r="A193" s="19" t="n">
        <v>45988</v>
      </c>
      <c r="B193" s="20" t="s">
        <v>377</v>
      </c>
      <c r="C193" s="20" t="s">
        <v>397</v>
      </c>
      <c r="D193" s="20" t="s">
        <v>379</v>
      </c>
      <c r="E193" s="20" t="s">
        <v>395</v>
      </c>
      <c r="F193" s="20" t="n">
        <v>17</v>
      </c>
      <c r="G193" s="21" t="n">
        <v>45</v>
      </c>
      <c r="H193" s="22" t="n">
        <v>0.1</v>
      </c>
      <c r="I193" s="21" t="n">
        <f aca="false">F193*G193*(1-H193)</f>
        <v>688.5</v>
      </c>
      <c r="J193" s="20" t="s">
        <v>386</v>
      </c>
    </row>
    <row r="194" customFormat="false" ht="15" hidden="false" customHeight="false" outlineLevel="0" collapsed="false">
      <c r="A194" s="23" t="n">
        <v>45989</v>
      </c>
      <c r="B194" s="24" t="s">
        <v>393</v>
      </c>
      <c r="C194" s="24" t="s">
        <v>394</v>
      </c>
      <c r="D194" s="24" t="s">
        <v>379</v>
      </c>
      <c r="E194" s="24" t="s">
        <v>385</v>
      </c>
      <c r="F194" s="24" t="n">
        <v>25</v>
      </c>
      <c r="G194" s="25" t="n">
        <v>59</v>
      </c>
      <c r="H194" s="26" t="n">
        <v>0.15</v>
      </c>
      <c r="I194" s="25" t="n">
        <f aca="false">F194*G194*(1-H194)</f>
        <v>1253.75</v>
      </c>
      <c r="J194" s="24" t="s">
        <v>386</v>
      </c>
    </row>
    <row r="195" customFormat="false" ht="15" hidden="false" customHeight="false" outlineLevel="0" collapsed="false">
      <c r="A195" s="19" t="n">
        <v>45990</v>
      </c>
      <c r="B195" s="20" t="s">
        <v>382</v>
      </c>
      <c r="C195" s="20" t="s">
        <v>378</v>
      </c>
      <c r="D195" s="20" t="s">
        <v>379</v>
      </c>
      <c r="E195" s="20" t="s">
        <v>395</v>
      </c>
      <c r="F195" s="20" t="n">
        <v>13</v>
      </c>
      <c r="G195" s="21" t="n">
        <v>189</v>
      </c>
      <c r="H195" s="22" t="n">
        <v>0</v>
      </c>
      <c r="I195" s="21" t="n">
        <f aca="false">F195*G195*(1-H195)</f>
        <v>2457</v>
      </c>
      <c r="J195" s="20" t="s">
        <v>386</v>
      </c>
    </row>
    <row r="196" customFormat="false" ht="15" hidden="false" customHeight="false" outlineLevel="0" collapsed="false">
      <c r="A196" s="23" t="n">
        <v>45997</v>
      </c>
      <c r="B196" s="24" t="s">
        <v>382</v>
      </c>
      <c r="C196" s="24" t="s">
        <v>401</v>
      </c>
      <c r="D196" s="24" t="s">
        <v>399</v>
      </c>
      <c r="E196" s="24" t="s">
        <v>388</v>
      </c>
      <c r="F196" s="24" t="n">
        <v>8</v>
      </c>
      <c r="G196" s="25" t="n">
        <v>129</v>
      </c>
      <c r="H196" s="26" t="n">
        <v>0</v>
      </c>
      <c r="I196" s="25" t="n">
        <f aca="false">F196*G196*(1-H196)</f>
        <v>1032</v>
      </c>
      <c r="J196" s="24" t="s">
        <v>392</v>
      </c>
    </row>
    <row r="197" customFormat="false" ht="15" hidden="false" customHeight="false" outlineLevel="0" collapsed="false">
      <c r="A197" s="19" t="n">
        <v>46006</v>
      </c>
      <c r="B197" s="20" t="s">
        <v>377</v>
      </c>
      <c r="C197" s="20" t="s">
        <v>389</v>
      </c>
      <c r="D197" s="20" t="s">
        <v>390</v>
      </c>
      <c r="E197" s="20" t="s">
        <v>395</v>
      </c>
      <c r="F197" s="20" t="n">
        <v>9</v>
      </c>
      <c r="G197" s="21" t="n">
        <v>9.5</v>
      </c>
      <c r="H197" s="22" t="n">
        <v>0.1</v>
      </c>
      <c r="I197" s="21" t="n">
        <f aca="false">F197*G197*(1-H197)</f>
        <v>76.95</v>
      </c>
      <c r="J197" s="20" t="s">
        <v>386</v>
      </c>
    </row>
    <row r="198" customFormat="false" ht="15" hidden="false" customHeight="false" outlineLevel="0" collapsed="false">
      <c r="A198" s="23" t="n">
        <v>46006</v>
      </c>
      <c r="B198" s="24" t="s">
        <v>396</v>
      </c>
      <c r="C198" s="24" t="s">
        <v>394</v>
      </c>
      <c r="D198" s="24" t="s">
        <v>379</v>
      </c>
      <c r="E198" s="24" t="s">
        <v>391</v>
      </c>
      <c r="F198" s="24" t="n">
        <v>13</v>
      </c>
      <c r="G198" s="25" t="n">
        <v>59</v>
      </c>
      <c r="H198" s="26" t="n">
        <v>0.05</v>
      </c>
      <c r="I198" s="25" t="n">
        <f aca="false">F198*G198*(1-H198)</f>
        <v>728.65</v>
      </c>
      <c r="J198" s="24" t="s">
        <v>386</v>
      </c>
    </row>
    <row r="199" customFormat="false" ht="15" hidden="false" customHeight="false" outlineLevel="0" collapsed="false">
      <c r="A199" s="19" t="n">
        <v>46007</v>
      </c>
      <c r="B199" s="20" t="s">
        <v>393</v>
      </c>
      <c r="C199" s="20" t="s">
        <v>378</v>
      </c>
      <c r="D199" s="20" t="s">
        <v>379</v>
      </c>
      <c r="E199" s="20" t="s">
        <v>385</v>
      </c>
      <c r="F199" s="20" t="n">
        <v>4</v>
      </c>
      <c r="G199" s="21" t="n">
        <v>189</v>
      </c>
      <c r="H199" s="22" t="n">
        <v>0.1</v>
      </c>
      <c r="I199" s="21" t="n">
        <f aca="false">F199*G199*(1-H199)</f>
        <v>680.4</v>
      </c>
      <c r="J199" s="20" t="s">
        <v>386</v>
      </c>
    </row>
    <row r="200" customFormat="false" ht="15" hidden="false" customHeight="false" outlineLevel="0" collapsed="false">
      <c r="A200" s="23" t="n">
        <v>46009</v>
      </c>
      <c r="B200" s="24" t="s">
        <v>377</v>
      </c>
      <c r="C200" s="24" t="s">
        <v>398</v>
      </c>
      <c r="D200" s="24" t="s">
        <v>399</v>
      </c>
      <c r="E200" s="24" t="s">
        <v>391</v>
      </c>
      <c r="F200" s="24" t="n">
        <v>23</v>
      </c>
      <c r="G200" s="25" t="n">
        <v>34</v>
      </c>
      <c r="H200" s="26" t="n">
        <v>0.05</v>
      </c>
      <c r="I200" s="25" t="n">
        <f aca="false">F200*G200*(1-H200)</f>
        <v>742.9</v>
      </c>
      <c r="J200" s="24" t="s">
        <v>381</v>
      </c>
    </row>
    <row r="201" customFormat="false" ht="15" hidden="false" customHeight="false" outlineLevel="0" collapsed="false">
      <c r="A201" s="19" t="n">
        <v>46012</v>
      </c>
      <c r="B201" s="20" t="s">
        <v>377</v>
      </c>
      <c r="C201" s="20" t="s">
        <v>378</v>
      </c>
      <c r="D201" s="20" t="s">
        <v>379</v>
      </c>
      <c r="E201" s="20" t="s">
        <v>380</v>
      </c>
      <c r="F201" s="20" t="n">
        <v>22</v>
      </c>
      <c r="G201" s="21" t="n">
        <v>189</v>
      </c>
      <c r="H201" s="22" t="n">
        <v>0</v>
      </c>
      <c r="I201" s="21" t="n">
        <f aca="false">F201*G201*(1-H201)</f>
        <v>4158</v>
      </c>
      <c r="J201" s="20" t="s">
        <v>386</v>
      </c>
    </row>
    <row r="202" customFormat="false" ht="15" hidden="false" customHeight="false" outlineLevel="0" collapsed="false">
      <c r="A202" s="23" t="n">
        <v>46013</v>
      </c>
      <c r="B202" s="24" t="s">
        <v>377</v>
      </c>
      <c r="C202" s="24" t="s">
        <v>394</v>
      </c>
      <c r="D202" s="24" t="s">
        <v>379</v>
      </c>
      <c r="E202" s="24" t="s">
        <v>388</v>
      </c>
      <c r="F202" s="24" t="n">
        <v>21</v>
      </c>
      <c r="G202" s="25" t="n">
        <v>59</v>
      </c>
      <c r="H202" s="26" t="n">
        <v>0.1</v>
      </c>
      <c r="I202" s="25" t="n">
        <f aca="false">F202*G202*(1-H202)</f>
        <v>1115.1</v>
      </c>
      <c r="J202" s="24" t="s">
        <v>386</v>
      </c>
    </row>
    <row r="203" customFormat="false" ht="15" hidden="false" customHeight="false" outlineLevel="0" collapsed="false">
      <c r="A203" s="19" t="n">
        <v>46017</v>
      </c>
      <c r="B203" s="20" t="s">
        <v>377</v>
      </c>
      <c r="C203" s="20" t="s">
        <v>401</v>
      </c>
      <c r="D203" s="20" t="s">
        <v>399</v>
      </c>
      <c r="E203" s="20" t="s">
        <v>400</v>
      </c>
      <c r="F203" s="20" t="n">
        <v>6</v>
      </c>
      <c r="G203" s="21" t="n">
        <v>129</v>
      </c>
      <c r="H203" s="22" t="n">
        <v>0</v>
      </c>
      <c r="I203" s="21" t="n">
        <f aca="false">F203*G203*(1-H203)</f>
        <v>774</v>
      </c>
      <c r="J203" s="20" t="s">
        <v>386</v>
      </c>
    </row>
    <row r="204" customFormat="false" ht="15" hidden="false" customHeight="false" outlineLevel="0" collapsed="false">
      <c r="A204" s="23" t="n">
        <v>46020</v>
      </c>
      <c r="B204" s="24" t="s">
        <v>382</v>
      </c>
      <c r="C204" s="24" t="s">
        <v>394</v>
      </c>
      <c r="D204" s="24" t="s">
        <v>379</v>
      </c>
      <c r="E204" s="24" t="s">
        <v>385</v>
      </c>
      <c r="F204" s="24" t="n">
        <v>17</v>
      </c>
      <c r="G204" s="25" t="n">
        <v>59</v>
      </c>
      <c r="H204" s="26" t="n">
        <v>0.05</v>
      </c>
      <c r="I204" s="25" t="n">
        <f aca="false">F204*G204*(1-H204)</f>
        <v>952.85</v>
      </c>
      <c r="J204" s="24" t="s">
        <v>386</v>
      </c>
    </row>
    <row r="206" customFormat="false" ht="15" hidden="false" customHeight="false" outlineLevel="0" collapsed="false">
      <c r="A206" s="12" t="s">
        <v>402</v>
      </c>
    </row>
  </sheetData>
  <autoFilter ref="A4:J204"/>
  <hyperlinks>
    <hyperlink ref="J1" r:id="rId1" display="gameofexcel.com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&amp;CGame of Excel - Free Excel Toolkit - gameofexcel.com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7A4D"/>
    <pageSetUpPr fitToPage="true"/>
  </sheetPr>
  <dimension ref="A1:L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16"/>
    <col collapsed="false" customWidth="true" hidden="false" outlineLevel="0" max="4" min="4" style="0" width="3"/>
    <col collapsed="false" customWidth="true" hidden="false" outlineLevel="0" max="5" min="5" style="0" width="22"/>
    <col collapsed="false" customWidth="true" hidden="false" outlineLevel="0" max="6" min="6" style="0" width="16"/>
    <col collapsed="false" customWidth="true" hidden="false" outlineLevel="0" max="7" min="7" style="0" width="3"/>
    <col collapsed="false" customWidth="true" hidden="false" outlineLevel="0" max="8" min="8" style="0" width="22"/>
    <col collapsed="false" customWidth="true" hidden="false" outlineLevel="0" max="9" min="9" style="0" width="16"/>
    <col collapsed="false" customWidth="true" hidden="false" outlineLevel="0" max="10" min="10" style="0" width="3"/>
    <col collapsed="false" customWidth="true" hidden="false" outlineLevel="0" max="11" min="11" style="0" width="22"/>
    <col collapsed="false" customWidth="true" hidden="false" outlineLevel="0" max="12" min="12" style="0" width="16"/>
  </cols>
  <sheetData>
    <row r="1" customFormat="false" ht="33.75" hidden="false" customHeight="true" outlineLevel="0" collapsed="false">
      <c r="A1" s="1" t="s">
        <v>14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1</v>
      </c>
    </row>
    <row r="2" customFormat="false" ht="19.5" hidden="false" customHeight="true" outlineLevel="0" collapsed="false">
      <c r="A2" s="4" t="s">
        <v>403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customFormat="false" ht="18" hidden="false" customHeight="true" outlineLevel="0" collapsed="false">
      <c r="B4" s="27" t="s">
        <v>404</v>
      </c>
      <c r="C4" s="28"/>
      <c r="E4" s="27" t="s">
        <v>405</v>
      </c>
      <c r="F4" s="28"/>
      <c r="H4" s="27" t="s">
        <v>406</v>
      </c>
      <c r="I4" s="28"/>
      <c r="K4" s="27" t="s">
        <v>407</v>
      </c>
      <c r="L4" s="28"/>
    </row>
    <row r="5" customFormat="false" ht="33.75" hidden="false" customHeight="true" outlineLevel="0" collapsed="false">
      <c r="B5" s="28"/>
      <c r="C5" s="29" t="n">
        <f aca="false">SUMIFS('Sample Data'!$I$5:$I$204,'Sample Data'!$J$5:$J$204,"&lt;&gt;Cancelled")</f>
        <v>147676.9</v>
      </c>
      <c r="E5" s="28"/>
      <c r="F5" s="30" t="n">
        <f aca="false">COUNTIFS('Sample Data'!$J$5:$J$204,"&lt;&gt;Cancelled")</f>
        <v>175</v>
      </c>
      <c r="H5" s="28"/>
      <c r="I5" s="30" t="n">
        <f aca="false">SUMIFS('Sample Data'!$F$5:$F$204,'Sample Data'!$J$5:$J$204,"&lt;&gt;Cancelled")</f>
        <v>2324</v>
      </c>
      <c r="K5" s="28"/>
      <c r="L5" s="31" t="n">
        <f aca="false">IFERROR(C5/F5,0)</f>
        <v>843.868</v>
      </c>
    </row>
    <row r="8" customFormat="false" ht="15" hidden="false" customHeight="false" outlineLevel="0" collapsed="false">
      <c r="B8" s="32" t="s">
        <v>408</v>
      </c>
      <c r="E8" s="32" t="s">
        <v>409</v>
      </c>
      <c r="H8" s="32" t="s">
        <v>410</v>
      </c>
      <c r="K8" s="32" t="s">
        <v>411</v>
      </c>
    </row>
    <row r="9" customFormat="false" ht="21.75" hidden="false" customHeight="true" outlineLevel="0" collapsed="false">
      <c r="B9" s="7" t="s">
        <v>369</v>
      </c>
      <c r="C9" s="7" t="s">
        <v>375</v>
      </c>
      <c r="E9" s="7" t="s">
        <v>370</v>
      </c>
      <c r="F9" s="7" t="s">
        <v>375</v>
      </c>
      <c r="H9" s="7" t="s">
        <v>412</v>
      </c>
      <c r="I9" s="7" t="s">
        <v>375</v>
      </c>
      <c r="K9" s="7" t="s">
        <v>371</v>
      </c>
      <c r="L9" s="7" t="s">
        <v>375</v>
      </c>
    </row>
    <row r="10" customFormat="false" ht="15" hidden="false" customHeight="false" outlineLevel="0" collapsed="false">
      <c r="B10" s="33" t="s">
        <v>377</v>
      </c>
      <c r="C10" s="34" t="n">
        <f aca="false">SUMIFS('Sample Data'!$I$5:$I$204,'Sample Data'!$B$5:$B$204,B10,'Sample Data'!$J$5:$J$204,"&lt;&gt;Cancelled")</f>
        <v>39584.775</v>
      </c>
      <c r="E10" s="33" t="s">
        <v>387</v>
      </c>
      <c r="F10" s="34" t="n">
        <f aca="false">SUMIFS('Sample Data'!$I$5:$I$204,'Sample Data'!$C$5:$C$204,E10,'Sample Data'!$J$5:$J$204,"&lt;&gt;Cancelled")</f>
        <v>843.975</v>
      </c>
      <c r="H10" s="33" t="s">
        <v>413</v>
      </c>
      <c r="I10" s="34" t="n">
        <f aca="false">SUMPRODUCT((MONTH('Sample Data'!$A$5:$A$204)=1)*('Sample Data'!$J$5:$J$204&lt;&gt;"Cancelled")*'Sample Data'!$I$5:$I$204)</f>
        <v>11002.35</v>
      </c>
      <c r="K10" s="33" t="s">
        <v>395</v>
      </c>
      <c r="L10" s="34" t="n">
        <f aca="false">SUMIFS('Sample Data'!$I$5:$I$204,'Sample Data'!$E$5:$E$204,K10,'Sample Data'!$J$5:$J$204,"&lt;&gt;Cancelled")</f>
        <v>17848.875</v>
      </c>
    </row>
    <row r="11" customFormat="false" ht="15" hidden="false" customHeight="false" outlineLevel="0" collapsed="false">
      <c r="B11" s="33" t="s">
        <v>382</v>
      </c>
      <c r="C11" s="34" t="n">
        <f aca="false">SUMIFS('Sample Data'!$I$5:$I$204,'Sample Data'!$B$5:$B$204,B11,'Sample Data'!$J$5:$J$204,"&lt;&gt;Cancelled")</f>
        <v>35903.475</v>
      </c>
      <c r="E11" s="33" t="s">
        <v>383</v>
      </c>
      <c r="F11" s="34" t="n">
        <f aca="false">SUMIFS('Sample Data'!$I$5:$I$204,'Sample Data'!$C$5:$C$204,E11,'Sample Data'!$J$5:$J$204,"&lt;&gt;Cancelled")</f>
        <v>2016.6</v>
      </c>
      <c r="H11" s="33" t="s">
        <v>414</v>
      </c>
      <c r="I11" s="34" t="n">
        <f aca="false">SUMPRODUCT((MONTH('Sample Data'!$A$5:$A$204)=2)*('Sample Data'!$J$5:$J$204&lt;&gt;"Cancelled")*'Sample Data'!$I$5:$I$204)</f>
        <v>8766.25</v>
      </c>
      <c r="K11" s="33" t="s">
        <v>388</v>
      </c>
      <c r="L11" s="34" t="n">
        <f aca="false">SUMIFS('Sample Data'!$I$5:$I$204,'Sample Data'!$E$5:$E$204,K11,'Sample Data'!$J$5:$J$204,"&lt;&gt;Cancelled")</f>
        <v>15650.425</v>
      </c>
    </row>
    <row r="12" customFormat="false" ht="15" hidden="false" customHeight="false" outlineLevel="0" collapsed="false">
      <c r="B12" s="33" t="s">
        <v>396</v>
      </c>
      <c r="C12" s="34" t="n">
        <f aca="false">SUMIFS('Sample Data'!$I$5:$I$204,'Sample Data'!$B$5:$B$204,B12,'Sample Data'!$J$5:$J$204,"&lt;&gt;Cancelled")</f>
        <v>38755.15</v>
      </c>
      <c r="E12" s="33" t="s">
        <v>389</v>
      </c>
      <c r="F12" s="34" t="n">
        <f aca="false">SUMIFS('Sample Data'!$I$5:$I$204,'Sample Data'!$C$5:$C$204,E12,'Sample Data'!$J$5:$J$204,"&lt;&gt;Cancelled")</f>
        <v>2589.225</v>
      </c>
      <c r="H12" s="33" t="s">
        <v>415</v>
      </c>
      <c r="I12" s="34" t="n">
        <f aca="false">SUMPRODUCT((MONTH('Sample Data'!$A$5:$A$204)=3)*('Sample Data'!$J$5:$J$204&lt;&gt;"Cancelled")*'Sample Data'!$I$5:$I$204)</f>
        <v>6662.95</v>
      </c>
      <c r="K12" s="33" t="s">
        <v>385</v>
      </c>
      <c r="L12" s="34" t="n">
        <f aca="false">SUMIFS('Sample Data'!$I$5:$I$204,'Sample Data'!$E$5:$E$204,K12,'Sample Data'!$J$5:$J$204,"&lt;&gt;Cancelled")</f>
        <v>27556.6</v>
      </c>
    </row>
    <row r="13" customFormat="false" ht="15" hidden="false" customHeight="false" outlineLevel="0" collapsed="false">
      <c r="B13" s="33" t="s">
        <v>393</v>
      </c>
      <c r="C13" s="34" t="n">
        <f aca="false">SUMIFS('Sample Data'!$I$5:$I$204,'Sample Data'!$B$5:$B$204,B13,'Sample Data'!$J$5:$J$204,"&lt;&gt;Cancelled")</f>
        <v>33433.5</v>
      </c>
      <c r="E13" s="33" t="s">
        <v>398</v>
      </c>
      <c r="F13" s="34" t="n">
        <f aca="false">SUMIFS('Sample Data'!$I$5:$I$204,'Sample Data'!$C$5:$C$204,E13,'Sample Data'!$J$5:$J$204,"&lt;&gt;Cancelled")</f>
        <v>8486.4</v>
      </c>
      <c r="H13" s="33" t="s">
        <v>416</v>
      </c>
      <c r="I13" s="34" t="n">
        <f aca="false">SUMPRODUCT((MONTH('Sample Data'!$A$5:$A$204)=4)*('Sample Data'!$J$5:$J$204&lt;&gt;"Cancelled")*'Sample Data'!$I$5:$I$204)</f>
        <v>11187.15</v>
      </c>
      <c r="K13" s="33" t="s">
        <v>380</v>
      </c>
      <c r="L13" s="34" t="n">
        <f aca="false">SUMIFS('Sample Data'!$I$5:$I$204,'Sample Data'!$E$5:$E$204,K13,'Sample Data'!$J$5:$J$204,"&lt;&gt;Cancelled")</f>
        <v>36385.95</v>
      </c>
    </row>
    <row r="14" customFormat="false" ht="15" hidden="false" customHeight="false" outlineLevel="0" collapsed="false">
      <c r="B14" s="35" t="s">
        <v>417</v>
      </c>
      <c r="C14" s="36" t="n">
        <f aca="false">SUM(C10:C13)</f>
        <v>147676.9</v>
      </c>
      <c r="E14" s="33" t="s">
        <v>378</v>
      </c>
      <c r="F14" s="34" t="n">
        <f aca="false">SUMIFS('Sample Data'!$I$5:$I$204,'Sample Data'!$C$5:$C$204,E14,'Sample Data'!$J$5:$J$204,"&lt;&gt;Cancelled")</f>
        <v>57645</v>
      </c>
      <c r="H14" s="33" t="s">
        <v>418</v>
      </c>
      <c r="I14" s="34" t="n">
        <f aca="false">SUMPRODUCT((MONTH('Sample Data'!$A$5:$A$204)=5)*('Sample Data'!$J$5:$J$204&lt;&gt;"Cancelled")*'Sample Data'!$I$5:$I$204)</f>
        <v>5623.9</v>
      </c>
      <c r="K14" s="33" t="s">
        <v>391</v>
      </c>
      <c r="L14" s="34" t="n">
        <f aca="false">SUMIFS('Sample Data'!$I$5:$I$204,'Sample Data'!$E$5:$E$204,K14,'Sample Data'!$J$5:$J$204,"&lt;&gt;Cancelled")</f>
        <v>26142.05</v>
      </c>
    </row>
    <row r="15" customFormat="false" ht="15" hidden="false" customHeight="false" outlineLevel="0" collapsed="false">
      <c r="E15" s="33" t="s">
        <v>397</v>
      </c>
      <c r="F15" s="34" t="n">
        <f aca="false">SUMIFS('Sample Data'!$I$5:$I$204,'Sample Data'!$C$5:$C$204,E15,'Sample Data'!$J$5:$J$204,"&lt;&gt;Cancelled")</f>
        <v>13765.5</v>
      </c>
      <c r="H15" s="33" t="s">
        <v>419</v>
      </c>
      <c r="I15" s="34" t="n">
        <f aca="false">SUMPRODUCT((MONTH('Sample Data'!$A$5:$A$204)=6)*('Sample Data'!$J$5:$J$204&lt;&gt;"Cancelled")*'Sample Data'!$I$5:$I$204)</f>
        <v>15329.2</v>
      </c>
      <c r="K15" s="33" t="s">
        <v>400</v>
      </c>
      <c r="L15" s="34" t="n">
        <f aca="false">SUMIFS('Sample Data'!$I$5:$I$204,'Sample Data'!$E$5:$E$204,K15,'Sample Data'!$J$5:$J$204,"&lt;&gt;Cancelled")</f>
        <v>24093</v>
      </c>
    </row>
    <row r="16" customFormat="false" ht="15" hidden="false" customHeight="false" outlineLevel="0" collapsed="false">
      <c r="E16" s="33" t="s">
        <v>401</v>
      </c>
      <c r="F16" s="34" t="n">
        <f aca="false">SUMIFS('Sample Data'!$I$5:$I$204,'Sample Data'!$C$5:$C$204,E16,'Sample Data'!$J$5:$J$204,"&lt;&gt;Cancelled")</f>
        <v>40299.6</v>
      </c>
      <c r="H16" s="33" t="s">
        <v>420</v>
      </c>
      <c r="I16" s="34" t="n">
        <f aca="false">SUMPRODUCT((MONTH('Sample Data'!$A$5:$A$204)=7)*('Sample Data'!$J$5:$J$204&lt;&gt;"Cancelled")*'Sample Data'!$I$5:$I$204)</f>
        <v>20818.95</v>
      </c>
      <c r="K16" s="35" t="s">
        <v>417</v>
      </c>
      <c r="L16" s="36" t="n">
        <f aca="false">SUM(L10:L15)</f>
        <v>147676.9</v>
      </c>
    </row>
    <row r="17" customFormat="false" ht="15" hidden="false" customHeight="false" outlineLevel="0" collapsed="false">
      <c r="E17" s="33" t="s">
        <v>394</v>
      </c>
      <c r="F17" s="34" t="n">
        <f aca="false">SUMIFS('Sample Data'!$I$5:$I$204,'Sample Data'!$C$5:$C$204,E17,'Sample Data'!$J$5:$J$204,"&lt;&gt;Cancelled")</f>
        <v>22030.6</v>
      </c>
      <c r="H17" s="33" t="s">
        <v>421</v>
      </c>
      <c r="I17" s="34" t="n">
        <f aca="false">SUMPRODUCT((MONTH('Sample Data'!$A$5:$A$204)=8)*('Sample Data'!$J$5:$J$204&lt;&gt;"Cancelled")*'Sample Data'!$I$5:$I$204)</f>
        <v>12167.65</v>
      </c>
    </row>
    <row r="18" customFormat="false" ht="15" hidden="false" customHeight="false" outlineLevel="0" collapsed="false">
      <c r="E18" s="35" t="s">
        <v>417</v>
      </c>
      <c r="F18" s="36" t="n">
        <f aca="false">SUM(F10:F17)</f>
        <v>147676.9</v>
      </c>
      <c r="H18" s="33" t="s">
        <v>422</v>
      </c>
      <c r="I18" s="34" t="n">
        <f aca="false">SUMPRODUCT((MONTH('Sample Data'!$A$5:$A$204)=9)*('Sample Data'!$J$5:$J$204&lt;&gt;"Cancelled")*'Sample Data'!$I$5:$I$204)</f>
        <v>16955.6</v>
      </c>
    </row>
    <row r="19" customFormat="false" ht="15" hidden="false" customHeight="false" outlineLevel="0" collapsed="false">
      <c r="H19" s="33" t="s">
        <v>423</v>
      </c>
      <c r="I19" s="34" t="n">
        <f aca="false">SUMPRODUCT((MONTH('Sample Data'!$A$5:$A$204)=10)*('Sample Data'!$J$5:$J$204&lt;&gt;"Cancelled")*'Sample Data'!$I$5:$I$204)</f>
        <v>9982.775</v>
      </c>
    </row>
    <row r="20" customFormat="false" ht="15" hidden="false" customHeight="false" outlineLevel="0" collapsed="false">
      <c r="H20" s="33" t="s">
        <v>424</v>
      </c>
      <c r="I20" s="34" t="n">
        <f aca="false">SUMPRODUCT((MONTH('Sample Data'!$A$5:$A$204)=11)*('Sample Data'!$J$5:$J$204&lt;&gt;"Cancelled")*'Sample Data'!$I$5:$I$204)</f>
        <v>19951.275</v>
      </c>
    </row>
    <row r="21" customFormat="false" ht="15" hidden="false" customHeight="false" outlineLevel="0" collapsed="false">
      <c r="H21" s="33" t="s">
        <v>425</v>
      </c>
      <c r="I21" s="34" t="n">
        <f aca="false">SUMPRODUCT((MONTH('Sample Data'!$A$5:$A$204)=12)*('Sample Data'!$J$5:$J$204&lt;&gt;"Cancelled")*'Sample Data'!$I$5:$I$204)</f>
        <v>9228.85</v>
      </c>
    </row>
    <row r="22" customFormat="false" ht="15" hidden="false" customHeight="false" outlineLevel="0" collapsed="false">
      <c r="H22" s="35" t="s">
        <v>417</v>
      </c>
      <c r="I22" s="36" t="n">
        <f aca="false">SUM(I10:I21)</f>
        <v>147676.9</v>
      </c>
    </row>
    <row r="41" customFormat="false" ht="15" hidden="false" customHeight="false" outlineLevel="0" collapsed="false">
      <c r="H41" s="32" t="s">
        <v>426</v>
      </c>
    </row>
    <row r="42" customFormat="false" ht="15" hidden="false" customHeight="false" outlineLevel="0" collapsed="false">
      <c r="H42" s="37" t="s">
        <v>427</v>
      </c>
    </row>
    <row r="43" customFormat="false" ht="15" hidden="false" customHeight="false" outlineLevel="0" collapsed="false">
      <c r="H43" s="37" t="s">
        <v>428</v>
      </c>
    </row>
    <row r="44" customFormat="false" ht="15" hidden="false" customHeight="false" outlineLevel="0" collapsed="false">
      <c r="H44" s="37" t="s">
        <v>429</v>
      </c>
    </row>
    <row r="45" customFormat="false" ht="15" hidden="false" customHeight="false" outlineLevel="0" collapsed="false">
      <c r="H45" s="37" t="s">
        <v>430</v>
      </c>
    </row>
  </sheetData>
  <hyperlinks>
    <hyperlink ref="L1" r:id="rId1" display="gameofexcel.com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&amp;CGame of Excel - Free Excel Toolkit - gameofexcel.com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7A4D"/>
    <pageSetUpPr fitToPage="true"/>
  </sheetPr>
  <dimension ref="A1:F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4" min="2" style="0" width="15"/>
    <col collapsed="false" customWidth="true" hidden="false" outlineLevel="0" max="5" min="5" style="0" width="12"/>
    <col collapsed="false" customWidth="true" hidden="false" outlineLevel="0" max="6" min="6" style="0" width="16"/>
  </cols>
  <sheetData>
    <row r="1" customFormat="false" ht="33.75" hidden="false" customHeight="true" outlineLevel="0" collapsed="false">
      <c r="A1" s="1" t="s">
        <v>431</v>
      </c>
      <c r="B1" s="2"/>
      <c r="C1" s="2"/>
      <c r="D1" s="2"/>
      <c r="E1" s="2"/>
      <c r="F1" s="3" t="s">
        <v>1</v>
      </c>
    </row>
    <row r="2" customFormat="false" ht="19.5" hidden="false" customHeight="true" outlineLevel="0" collapsed="false">
      <c r="A2" s="4" t="s">
        <v>432</v>
      </c>
      <c r="B2" s="2"/>
      <c r="C2" s="2"/>
      <c r="D2" s="2"/>
      <c r="E2" s="2"/>
      <c r="F2" s="2"/>
    </row>
    <row r="4" customFormat="false" ht="15" hidden="false" customHeight="false" outlineLevel="0" collapsed="false">
      <c r="A4" s="38" t="s">
        <v>412</v>
      </c>
      <c r="B4" s="39" t="s">
        <v>433</v>
      </c>
    </row>
    <row r="5" customFormat="false" ht="15" hidden="false" customHeight="false" outlineLevel="0" collapsed="false">
      <c r="A5" s="38" t="s">
        <v>434</v>
      </c>
      <c r="B5" s="40" t="s">
        <v>435</v>
      </c>
      <c r="C5" s="41" t="s">
        <v>43</v>
      </c>
      <c r="D5" s="12" t="s">
        <v>436</v>
      </c>
    </row>
    <row r="7" customFormat="false" ht="15" hidden="false" customHeight="false" outlineLevel="0" collapsed="false">
      <c r="A7" s="32" t="s">
        <v>437</v>
      </c>
    </row>
    <row r="8" customFormat="false" ht="21.75" hidden="false" customHeight="true" outlineLevel="0" collapsed="false">
      <c r="A8" s="7" t="s">
        <v>438</v>
      </c>
      <c r="B8" s="7" t="s">
        <v>439</v>
      </c>
      <c r="C8" s="7" t="s">
        <v>440</v>
      </c>
      <c r="D8" s="7" t="s">
        <v>441</v>
      </c>
      <c r="E8" s="7"/>
      <c r="F8" s="7"/>
    </row>
    <row r="9" customFormat="false" ht="15" hidden="false" customHeight="false" outlineLevel="0" collapsed="false">
      <c r="A9" s="42" t="s">
        <v>442</v>
      </c>
      <c r="B9" s="43" t="n">
        <v>4200</v>
      </c>
      <c r="C9" s="43" t="n">
        <v>4200</v>
      </c>
      <c r="D9" s="44" t="n">
        <f aca="false">C9-B9</f>
        <v>0</v>
      </c>
    </row>
    <row r="10" customFormat="false" ht="15" hidden="false" customHeight="false" outlineLevel="0" collapsed="false">
      <c r="A10" s="42" t="s">
        <v>443</v>
      </c>
      <c r="B10" s="43" t="n">
        <v>400</v>
      </c>
      <c r="C10" s="43" t="n">
        <v>520</v>
      </c>
      <c r="D10" s="44" t="n">
        <f aca="false">C10-B10</f>
        <v>120</v>
      </c>
    </row>
    <row r="11" customFormat="false" ht="15" hidden="false" customHeight="false" outlineLevel="0" collapsed="false">
      <c r="A11" s="42" t="s">
        <v>444</v>
      </c>
      <c r="B11" s="43" t="n">
        <v>100</v>
      </c>
      <c r="C11" s="43" t="n">
        <v>0</v>
      </c>
      <c r="D11" s="44" t="n">
        <f aca="false">C11-B11</f>
        <v>-100</v>
      </c>
    </row>
    <row r="12" customFormat="false" ht="15" hidden="false" customHeight="false" outlineLevel="0" collapsed="false">
      <c r="A12" s="35" t="s">
        <v>445</v>
      </c>
      <c r="B12" s="45" t="n">
        <f aca="false">SUM(B9:B11)</f>
        <v>4700</v>
      </c>
      <c r="C12" s="45" t="n">
        <f aca="false">SUM(C9:C11)</f>
        <v>4720</v>
      </c>
      <c r="D12" s="45" t="n">
        <f aca="false">SUM(D9:D11)</f>
        <v>20</v>
      </c>
    </row>
    <row r="14" customFormat="false" ht="15" hidden="false" customHeight="false" outlineLevel="0" collapsed="false">
      <c r="A14" s="32" t="s">
        <v>446</v>
      </c>
    </row>
    <row r="15" customFormat="false" ht="21.75" hidden="false" customHeight="true" outlineLevel="0" collapsed="false">
      <c r="A15" s="7" t="s">
        <v>39</v>
      </c>
      <c r="B15" s="7" t="s">
        <v>447</v>
      </c>
      <c r="C15" s="7" t="s">
        <v>440</v>
      </c>
      <c r="D15" s="7" t="s">
        <v>448</v>
      </c>
      <c r="E15" s="7" t="s">
        <v>449</v>
      </c>
      <c r="F15" s="7" t="s">
        <v>450</v>
      </c>
    </row>
    <row r="16" customFormat="false" ht="15" hidden="false" customHeight="false" outlineLevel="0" collapsed="false">
      <c r="A16" s="42" t="s">
        <v>451</v>
      </c>
      <c r="B16" s="43" t="n">
        <v>1300</v>
      </c>
      <c r="C16" s="43" t="n">
        <v>1300</v>
      </c>
      <c r="D16" s="44" t="n">
        <f aca="false">B16-C16</f>
        <v>0</v>
      </c>
      <c r="E16" s="46" t="n">
        <f aca="false">IFERROR(C16/B16,0)</f>
        <v>1</v>
      </c>
      <c r="F16" s="33" t="str">
        <f aca="false">IF(C16&gt;B16,"Over budget",IF(AND(C16&gt;=0.9*B16,C16&lt;B16),"Near limit","On track"))</f>
        <v>On track</v>
      </c>
    </row>
    <row r="17" customFormat="false" ht="15" hidden="false" customHeight="false" outlineLevel="0" collapsed="false">
      <c r="A17" s="42" t="s">
        <v>452</v>
      </c>
      <c r="B17" s="43" t="n">
        <v>220</v>
      </c>
      <c r="C17" s="43" t="n">
        <v>248</v>
      </c>
      <c r="D17" s="44" t="n">
        <f aca="false">B17-C17</f>
        <v>-28</v>
      </c>
      <c r="E17" s="46" t="n">
        <f aca="false">IFERROR(C17/B17,0)</f>
        <v>1.12727272727273</v>
      </c>
      <c r="F17" s="33" t="str">
        <f aca="false">IF(C17&gt;B17,"Over budget",IF(AND(C17&gt;=0.9*B17,C17&lt;B17),"Near limit","On track"))</f>
        <v>Over budget</v>
      </c>
    </row>
    <row r="18" customFormat="false" ht="15" hidden="false" customHeight="false" outlineLevel="0" collapsed="false">
      <c r="A18" s="42" t="s">
        <v>453</v>
      </c>
      <c r="B18" s="43" t="n">
        <v>500</v>
      </c>
      <c r="C18" s="43" t="n">
        <v>462</v>
      </c>
      <c r="D18" s="44" t="n">
        <f aca="false">B18-C18</f>
        <v>38</v>
      </c>
      <c r="E18" s="46" t="n">
        <f aca="false">IFERROR(C18/B18,0)</f>
        <v>0.924</v>
      </c>
      <c r="F18" s="33" t="str">
        <f aca="false">IF(C18&gt;B18,"Over budget",IF(AND(C18&gt;=0.9*B18,C18&lt;B18),"Near limit","On track"))</f>
        <v>Near limit</v>
      </c>
    </row>
    <row r="19" customFormat="false" ht="15" hidden="false" customHeight="false" outlineLevel="0" collapsed="false">
      <c r="A19" s="42" t="s">
        <v>454</v>
      </c>
      <c r="B19" s="43" t="n">
        <v>180</v>
      </c>
      <c r="C19" s="43" t="n">
        <v>205</v>
      </c>
      <c r="D19" s="44" t="n">
        <f aca="false">B19-C19</f>
        <v>-25</v>
      </c>
      <c r="E19" s="46" t="n">
        <f aca="false">IFERROR(C19/B19,0)</f>
        <v>1.13888888888889</v>
      </c>
      <c r="F19" s="33" t="str">
        <f aca="false">IF(C19&gt;B19,"Over budget",IF(AND(C19&gt;=0.9*B19,C19&lt;B19),"Near limit","On track"))</f>
        <v>Over budget</v>
      </c>
    </row>
    <row r="20" customFormat="false" ht="15" hidden="false" customHeight="false" outlineLevel="0" collapsed="false">
      <c r="A20" s="42" t="s">
        <v>455</v>
      </c>
      <c r="B20" s="43" t="n">
        <v>150</v>
      </c>
      <c r="C20" s="43" t="n">
        <v>150</v>
      </c>
      <c r="D20" s="44" t="n">
        <f aca="false">B20-C20</f>
        <v>0</v>
      </c>
      <c r="E20" s="46" t="n">
        <f aca="false">IFERROR(C20/B20,0)</f>
        <v>1</v>
      </c>
      <c r="F20" s="33" t="str">
        <f aca="false">IF(C20&gt;B20,"Over budget",IF(AND(C20&gt;=0.9*B20,C20&lt;B20),"Near limit","On track"))</f>
        <v>On track</v>
      </c>
    </row>
    <row r="21" customFormat="false" ht="15" hidden="false" customHeight="false" outlineLevel="0" collapsed="false">
      <c r="A21" s="42" t="s">
        <v>456</v>
      </c>
      <c r="B21" s="43" t="n">
        <v>160</v>
      </c>
      <c r="C21" s="43" t="n">
        <v>215</v>
      </c>
      <c r="D21" s="44" t="n">
        <f aca="false">B21-C21</f>
        <v>-55</v>
      </c>
      <c r="E21" s="46" t="n">
        <f aca="false">IFERROR(C21/B21,0)</f>
        <v>1.34375</v>
      </c>
      <c r="F21" s="33" t="str">
        <f aca="false">IF(C21&gt;B21,"Over budget",IF(AND(C21&gt;=0.9*B21,C21&lt;B21),"Near limit","On track"))</f>
        <v>Over budget</v>
      </c>
    </row>
    <row r="22" customFormat="false" ht="15" hidden="false" customHeight="false" outlineLevel="0" collapsed="false">
      <c r="A22" s="42" t="s">
        <v>457</v>
      </c>
      <c r="B22" s="43" t="n">
        <v>45</v>
      </c>
      <c r="C22" s="43" t="n">
        <v>52</v>
      </c>
      <c r="D22" s="44" t="n">
        <f aca="false">B22-C22</f>
        <v>-7</v>
      </c>
      <c r="E22" s="46" t="n">
        <f aca="false">IFERROR(C22/B22,0)</f>
        <v>1.15555555555556</v>
      </c>
      <c r="F22" s="33" t="str">
        <f aca="false">IF(C22&gt;B22,"Over budget",IF(AND(C22&gt;=0.9*B22,C22&lt;B22),"Near limit","On track"))</f>
        <v>Over budget</v>
      </c>
    </row>
    <row r="23" customFormat="false" ht="15" hidden="false" customHeight="false" outlineLevel="0" collapsed="false">
      <c r="A23" s="42" t="s">
        <v>458</v>
      </c>
      <c r="B23" s="43" t="n">
        <v>400</v>
      </c>
      <c r="C23" s="43" t="n">
        <v>400</v>
      </c>
      <c r="D23" s="44" t="n">
        <f aca="false">B23-C23</f>
        <v>0</v>
      </c>
      <c r="E23" s="46" t="n">
        <f aca="false">IFERROR(C23/B23,0)</f>
        <v>1</v>
      </c>
      <c r="F23" s="33" t="str">
        <f aca="false">IF(C23&gt;B23,"Over budget",IF(AND(C23&gt;=0.9*B23,C23&lt;B23),"Near limit","On track"))</f>
        <v>On track</v>
      </c>
    </row>
    <row r="24" customFormat="false" ht="15" hidden="false" customHeight="false" outlineLevel="0" collapsed="false">
      <c r="A24" s="42" t="s">
        <v>459</v>
      </c>
      <c r="B24" s="43" t="n">
        <v>90</v>
      </c>
      <c r="C24" s="43" t="n">
        <v>40</v>
      </c>
      <c r="D24" s="44" t="n">
        <f aca="false">B24-C24</f>
        <v>50</v>
      </c>
      <c r="E24" s="46" t="n">
        <f aca="false">IFERROR(C24/B24,0)</f>
        <v>0.444444444444444</v>
      </c>
      <c r="F24" s="33" t="str">
        <f aca="false">IF(C24&gt;B24,"Over budget",IF(AND(C24&gt;=0.9*B24,C24&lt;B24),"Near limit","On track"))</f>
        <v>On track</v>
      </c>
    </row>
    <row r="25" customFormat="false" ht="15" hidden="false" customHeight="false" outlineLevel="0" collapsed="false">
      <c r="A25" s="42" t="s">
        <v>460</v>
      </c>
      <c r="B25" s="43" t="n">
        <v>120</v>
      </c>
      <c r="C25" s="43" t="n">
        <v>95</v>
      </c>
      <c r="D25" s="44" t="n">
        <f aca="false">B25-C25</f>
        <v>25</v>
      </c>
      <c r="E25" s="46" t="n">
        <f aca="false">IFERROR(C25/B25,0)</f>
        <v>0.791666666666667</v>
      </c>
      <c r="F25" s="33" t="str">
        <f aca="false">IF(C25&gt;B25,"Over budget",IF(AND(C25&gt;=0.9*B25,C25&lt;B25),"Near limit","On track"))</f>
        <v>On track</v>
      </c>
    </row>
    <row r="26" customFormat="false" ht="15" hidden="false" customHeight="false" outlineLevel="0" collapsed="false">
      <c r="A26" s="42" t="s">
        <v>444</v>
      </c>
      <c r="B26" s="43" t="n">
        <v>100</v>
      </c>
      <c r="C26" s="43" t="n">
        <v>60</v>
      </c>
      <c r="D26" s="44" t="n">
        <f aca="false">B26-C26</f>
        <v>40</v>
      </c>
      <c r="E26" s="46" t="n">
        <f aca="false">IFERROR(C26/B26,0)</f>
        <v>0.6</v>
      </c>
      <c r="F26" s="33" t="str">
        <f aca="false">IF(C26&gt;B26,"Over budget",IF(AND(C26&gt;=0.9*B26,C26&lt;B26),"Near limit","On track"))</f>
        <v>On track</v>
      </c>
    </row>
    <row r="27" customFormat="false" ht="15" hidden="false" customHeight="false" outlineLevel="0" collapsed="false">
      <c r="A27" s="35" t="s">
        <v>461</v>
      </c>
      <c r="B27" s="45" t="n">
        <f aca="false">SUM(B16:B26)</f>
        <v>3265</v>
      </c>
      <c r="C27" s="45" t="n">
        <f aca="false">SUM(C16:C26)</f>
        <v>3227</v>
      </c>
      <c r="D27" s="45" t="n">
        <f aca="false">SUM(D16:D26)</f>
        <v>38</v>
      </c>
      <c r="E27" s="47" t="n">
        <f aca="false">IFERROR(C27/B27,0)</f>
        <v>0.988361408882083</v>
      </c>
      <c r="F27" s="48"/>
    </row>
    <row r="29" customFormat="false" ht="15" hidden="false" customHeight="false" outlineLevel="0" collapsed="false">
      <c r="A29" s="32" t="s">
        <v>462</v>
      </c>
    </row>
    <row r="30" customFormat="false" ht="19.5" hidden="false" customHeight="true" outlineLevel="0" collapsed="false">
      <c r="A30" s="33" t="s">
        <v>463</v>
      </c>
      <c r="B30" s="33"/>
      <c r="C30" s="33"/>
      <c r="D30" s="49" t="n">
        <f aca="false">C12-C27</f>
        <v>1493</v>
      </c>
    </row>
    <row r="31" customFormat="false" ht="19.5" hidden="false" customHeight="true" outlineLevel="0" collapsed="false">
      <c r="A31" s="33" t="s">
        <v>464</v>
      </c>
      <c r="B31" s="33"/>
      <c r="C31" s="33"/>
      <c r="D31" s="50" t="n">
        <f aca="false">IFERROR(C23/C12,0)</f>
        <v>0.0847457627118644</v>
      </c>
    </row>
    <row r="32" customFormat="false" ht="19.5" hidden="false" customHeight="true" outlineLevel="0" collapsed="false">
      <c r="A32" s="33" t="s">
        <v>465</v>
      </c>
      <c r="B32" s="33"/>
      <c r="C32" s="33"/>
      <c r="D32" s="51" t="n">
        <f aca="false">COUNTIF(F16:F26,"Over budget")</f>
        <v>4</v>
      </c>
    </row>
    <row r="34" customFormat="false" ht="15" hidden="false" customHeight="false" outlineLevel="0" collapsed="false">
      <c r="A34" s="12" t="s">
        <v>466</v>
      </c>
    </row>
  </sheetData>
  <mergeCells count="3">
    <mergeCell ref="A30:C30"/>
    <mergeCell ref="A31:C31"/>
    <mergeCell ref="A32:C32"/>
  </mergeCells>
  <conditionalFormatting sqref="F16:F26">
    <cfRule type="expression" priority="2" aboveAverage="0" equalAverage="0" bottom="0" percent="0" rank="0" text="" dxfId="7">
      <formula>F16="Over budget"</formula>
    </cfRule>
    <cfRule type="expression" priority="3" aboveAverage="0" equalAverage="0" bottom="0" percent="0" rank="0" text="" dxfId="8">
      <formula>F16="Near limit"</formula>
    </cfRule>
    <cfRule type="expression" priority="4" aboveAverage="0" equalAverage="0" bottom="0" percent="0" rank="0" text="" dxfId="9">
      <formula>F16="On track"</formula>
    </cfRule>
  </conditionalFormatting>
  <conditionalFormatting sqref="D16:D26">
    <cfRule type="cellIs" priority="5" operator="lessThan" aboveAverage="0" equalAverage="0" bottom="0" percent="0" rank="0" text="" dxfId="10">
      <formula>0</formula>
    </cfRule>
  </conditionalFormatting>
  <hyperlinks>
    <hyperlink ref="F1" r:id="rId1" display="gameofexcel.com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&amp;CGame of Excel - Free Excel Toolkit - gameofexcel.com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7A4D"/>
    <pageSetUpPr fitToPage="true"/>
  </sheetPr>
  <dimension ref="A1:I5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4"/>
    <col collapsed="false" customWidth="true" hidden="false" outlineLevel="0" max="3" min="3" style="0" width="16"/>
    <col collapsed="false" customWidth="true" hidden="false" outlineLevel="0" max="4" min="4" style="0" width="12"/>
    <col collapsed="false" customWidth="true" hidden="false" outlineLevel="0" max="5" min="5" style="0" width="14"/>
    <col collapsed="false" customWidth="true" hidden="false" outlineLevel="0" max="7" min="6" style="0" width="13"/>
    <col collapsed="false" customWidth="true" hidden="false" outlineLevel="0" max="8" min="8" style="0" width="12"/>
    <col collapsed="false" customWidth="true" hidden="false" outlineLevel="0" max="9" min="9" style="0" width="26"/>
  </cols>
  <sheetData>
    <row r="1" customFormat="false" ht="33.75" hidden="false" customHeight="true" outlineLevel="0" collapsed="false">
      <c r="A1" s="1" t="s">
        <v>18</v>
      </c>
      <c r="B1" s="2"/>
      <c r="C1" s="2"/>
      <c r="D1" s="2"/>
      <c r="E1" s="2"/>
      <c r="F1" s="2"/>
      <c r="G1" s="2"/>
      <c r="H1" s="2"/>
      <c r="I1" s="3" t="s">
        <v>1</v>
      </c>
    </row>
    <row r="2" customFormat="false" ht="19.5" hidden="false" customHeight="true" outlineLevel="0" collapsed="false">
      <c r="A2" s="4" t="s">
        <v>467</v>
      </c>
      <c r="B2" s="2"/>
      <c r="C2" s="2"/>
      <c r="D2" s="2"/>
      <c r="E2" s="2"/>
      <c r="F2" s="2"/>
      <c r="G2" s="2"/>
      <c r="H2" s="2"/>
      <c r="I2" s="2"/>
    </row>
    <row r="4" customFormat="false" ht="15" hidden="false" customHeight="false" outlineLevel="0" collapsed="false">
      <c r="A4" s="38" t="s">
        <v>468</v>
      </c>
      <c r="B4" s="52" t="n">
        <f aca="true">TODAY()</f>
        <v>46296</v>
      </c>
      <c r="C4" s="53" t="s">
        <v>469</v>
      </c>
      <c r="D4" s="54" t="n">
        <f aca="false">COUNTIF(E9:E58,"Not started")</f>
        <v>1</v>
      </c>
      <c r="F4" s="53" t="s">
        <v>470</v>
      </c>
      <c r="G4" s="54" t="n">
        <f aca="false">COUNTIFS(G9:G58,"&lt;"&amp;B4,E9:E58,"&lt;&gt;Done")</f>
        <v>0</v>
      </c>
      <c r="I4" s="12" t="s">
        <v>471</v>
      </c>
    </row>
    <row r="5" customFormat="false" ht="15" hidden="false" customHeight="false" outlineLevel="0" collapsed="false">
      <c r="A5" s="38" t="s">
        <v>417</v>
      </c>
      <c r="B5" s="54" t="n">
        <f aca="false">COUNTA(B9:B58)</f>
        <v>3</v>
      </c>
      <c r="C5" s="53" t="s">
        <v>472</v>
      </c>
      <c r="D5" s="54" t="n">
        <f aca="false">COUNTIF(E9:E58,"In progress")</f>
        <v>1</v>
      </c>
      <c r="F5" s="53" t="s">
        <v>473</v>
      </c>
      <c r="G5" s="54" t="n">
        <f aca="false">COUNTIFS(G9:G58,"&gt;="&amp;B4,G9:G58,"&lt;="&amp;B4+7,E9:E58,"&lt;&gt;Done")</f>
        <v>1</v>
      </c>
    </row>
    <row r="6" customFormat="false" ht="15" hidden="false" customHeight="false" outlineLevel="0" collapsed="false">
      <c r="C6" s="53" t="s">
        <v>474</v>
      </c>
      <c r="D6" s="54" t="n">
        <f aca="false">COUNTIF(E9:E58,"Done")</f>
        <v>1</v>
      </c>
      <c r="F6" s="53" t="s">
        <v>475</v>
      </c>
      <c r="G6" s="55" t="n">
        <f aca="false">IFERROR(D6/B5,0)</f>
        <v>0.333333333333333</v>
      </c>
    </row>
    <row r="8" customFormat="false" ht="21.75" hidden="false" customHeight="true" outlineLevel="0" collapsed="false">
      <c r="A8" s="7" t="s">
        <v>476</v>
      </c>
      <c r="B8" s="7" t="s">
        <v>477</v>
      </c>
      <c r="C8" s="7" t="s">
        <v>478</v>
      </c>
      <c r="D8" s="7" t="s">
        <v>479</v>
      </c>
      <c r="E8" s="7" t="s">
        <v>450</v>
      </c>
      <c r="F8" s="7" t="s">
        <v>480</v>
      </c>
      <c r="G8" s="7" t="s">
        <v>481</v>
      </c>
      <c r="H8" s="7" t="s">
        <v>482</v>
      </c>
      <c r="I8" s="7" t="s">
        <v>483</v>
      </c>
    </row>
    <row r="9" customFormat="false" ht="19.5" hidden="false" customHeight="true" outlineLevel="0" collapsed="false">
      <c r="A9" s="56" t="n">
        <f aca="false">IF(B9="","",ROW()-8)</f>
        <v>1</v>
      </c>
      <c r="B9" s="57" t="s">
        <v>484</v>
      </c>
      <c r="C9" s="58" t="s">
        <v>485</v>
      </c>
      <c r="D9" s="59" t="s">
        <v>486</v>
      </c>
      <c r="E9" s="59" t="s">
        <v>472</v>
      </c>
      <c r="F9" s="60" t="n">
        <v>46293</v>
      </c>
      <c r="G9" s="60" t="n">
        <v>46300</v>
      </c>
      <c r="H9" s="61" t="n">
        <f aca="false">IF(OR(G9="",E9="Done"),"",G9-$B$4)</f>
        <v>4</v>
      </c>
      <c r="I9" s="57" t="s">
        <v>487</v>
      </c>
    </row>
    <row r="10" customFormat="false" ht="19.5" hidden="false" customHeight="true" outlineLevel="0" collapsed="false">
      <c r="A10" s="56" t="n">
        <f aca="false">IF(B10="","",ROW()-8)</f>
        <v>2</v>
      </c>
      <c r="B10" s="57" t="s">
        <v>488</v>
      </c>
      <c r="C10" s="58" t="s">
        <v>489</v>
      </c>
      <c r="D10" s="59" t="s">
        <v>490</v>
      </c>
      <c r="E10" s="59" t="s">
        <v>469</v>
      </c>
      <c r="F10" s="60" t="n">
        <v>46296</v>
      </c>
      <c r="G10" s="60" t="n">
        <v>46306</v>
      </c>
      <c r="H10" s="61" t="n">
        <f aca="false">IF(OR(G10="",E10="Done"),"",G10-$B$4)</f>
        <v>10</v>
      </c>
      <c r="I10" s="57" t="s">
        <v>491</v>
      </c>
    </row>
    <row r="11" customFormat="false" ht="19.5" hidden="false" customHeight="true" outlineLevel="0" collapsed="false">
      <c r="A11" s="56" t="n">
        <f aca="false">IF(B11="","",ROW()-8)</f>
        <v>3</v>
      </c>
      <c r="B11" s="57" t="s">
        <v>492</v>
      </c>
      <c r="C11" s="58" t="s">
        <v>493</v>
      </c>
      <c r="D11" s="59" t="s">
        <v>486</v>
      </c>
      <c r="E11" s="59" t="s">
        <v>474</v>
      </c>
      <c r="F11" s="60" t="n">
        <v>46287</v>
      </c>
      <c r="G11" s="60" t="n">
        <v>46294</v>
      </c>
      <c r="H11" s="61" t="str">
        <f aca="false">IF(OR(G11="",E11="Done"),"",G11-$B$4)</f>
        <v/>
      </c>
      <c r="I11" s="57" t="s">
        <v>494</v>
      </c>
    </row>
    <row r="12" customFormat="false" ht="19.5" hidden="false" customHeight="true" outlineLevel="0" collapsed="false">
      <c r="A12" s="62" t="str">
        <f aca="false">IF(B12="","",ROW()-8)</f>
        <v/>
      </c>
      <c r="B12" s="63"/>
      <c r="C12" s="64"/>
      <c r="D12" s="65"/>
      <c r="E12" s="65"/>
      <c r="F12" s="66"/>
      <c r="G12" s="66"/>
      <c r="H12" s="67" t="str">
        <f aca="false">IF(OR(G12="",E12="Done"),"",G12-$B$4)</f>
        <v/>
      </c>
      <c r="I12" s="63"/>
    </row>
    <row r="13" customFormat="false" ht="19.5" hidden="false" customHeight="true" outlineLevel="0" collapsed="false">
      <c r="A13" s="62" t="str">
        <f aca="false">IF(B13="","",ROW()-8)</f>
        <v/>
      </c>
      <c r="B13" s="63"/>
      <c r="C13" s="64"/>
      <c r="D13" s="65"/>
      <c r="E13" s="65"/>
      <c r="F13" s="66"/>
      <c r="G13" s="66"/>
      <c r="H13" s="67" t="str">
        <f aca="false">IF(OR(G13="",E13="Done"),"",G13-$B$4)</f>
        <v/>
      </c>
      <c r="I13" s="63"/>
    </row>
    <row r="14" customFormat="false" ht="19.5" hidden="false" customHeight="true" outlineLevel="0" collapsed="false">
      <c r="A14" s="62" t="str">
        <f aca="false">IF(B14="","",ROW()-8)</f>
        <v/>
      </c>
      <c r="B14" s="63"/>
      <c r="C14" s="64"/>
      <c r="D14" s="65"/>
      <c r="E14" s="65"/>
      <c r="F14" s="66"/>
      <c r="G14" s="66"/>
      <c r="H14" s="67" t="str">
        <f aca="false">IF(OR(G14="",E14="Done"),"",G14-$B$4)</f>
        <v/>
      </c>
      <c r="I14" s="63"/>
    </row>
    <row r="15" customFormat="false" ht="19.5" hidden="false" customHeight="true" outlineLevel="0" collapsed="false">
      <c r="A15" s="62" t="str">
        <f aca="false">IF(B15="","",ROW()-8)</f>
        <v/>
      </c>
      <c r="B15" s="63"/>
      <c r="C15" s="64"/>
      <c r="D15" s="65"/>
      <c r="E15" s="65"/>
      <c r="F15" s="66"/>
      <c r="G15" s="66"/>
      <c r="H15" s="67" t="str">
        <f aca="false">IF(OR(G15="",E15="Done"),"",G15-$B$4)</f>
        <v/>
      </c>
      <c r="I15" s="63"/>
    </row>
    <row r="16" customFormat="false" ht="19.5" hidden="false" customHeight="true" outlineLevel="0" collapsed="false">
      <c r="A16" s="62" t="str">
        <f aca="false">IF(B16="","",ROW()-8)</f>
        <v/>
      </c>
      <c r="B16" s="63"/>
      <c r="C16" s="64"/>
      <c r="D16" s="65"/>
      <c r="E16" s="65"/>
      <c r="F16" s="66"/>
      <c r="G16" s="66"/>
      <c r="H16" s="67" t="str">
        <f aca="false">IF(OR(G16="",E16="Done"),"",G16-$B$4)</f>
        <v/>
      </c>
      <c r="I16" s="63"/>
    </row>
    <row r="17" customFormat="false" ht="19.5" hidden="false" customHeight="true" outlineLevel="0" collapsed="false">
      <c r="A17" s="62" t="str">
        <f aca="false">IF(B17="","",ROW()-8)</f>
        <v/>
      </c>
      <c r="B17" s="63"/>
      <c r="C17" s="64"/>
      <c r="D17" s="65"/>
      <c r="E17" s="65"/>
      <c r="F17" s="66"/>
      <c r="G17" s="66"/>
      <c r="H17" s="67" t="str">
        <f aca="false">IF(OR(G17="",E17="Done"),"",G17-$B$4)</f>
        <v/>
      </c>
      <c r="I17" s="63"/>
    </row>
    <row r="18" customFormat="false" ht="19.5" hidden="false" customHeight="true" outlineLevel="0" collapsed="false">
      <c r="A18" s="62" t="str">
        <f aca="false">IF(B18="","",ROW()-8)</f>
        <v/>
      </c>
      <c r="B18" s="63"/>
      <c r="C18" s="64"/>
      <c r="D18" s="65"/>
      <c r="E18" s="65"/>
      <c r="F18" s="66"/>
      <c r="G18" s="66"/>
      <c r="H18" s="67" t="str">
        <f aca="false">IF(OR(G18="",E18="Done"),"",G18-$B$4)</f>
        <v/>
      </c>
      <c r="I18" s="63"/>
    </row>
    <row r="19" customFormat="false" ht="19.5" hidden="false" customHeight="true" outlineLevel="0" collapsed="false">
      <c r="A19" s="62" t="str">
        <f aca="false">IF(B19="","",ROW()-8)</f>
        <v/>
      </c>
      <c r="B19" s="63"/>
      <c r="C19" s="64"/>
      <c r="D19" s="65"/>
      <c r="E19" s="65"/>
      <c r="F19" s="66"/>
      <c r="G19" s="66"/>
      <c r="H19" s="67" t="str">
        <f aca="false">IF(OR(G19="",E19="Done"),"",G19-$B$4)</f>
        <v/>
      </c>
      <c r="I19" s="63"/>
    </row>
    <row r="20" customFormat="false" ht="19.5" hidden="false" customHeight="true" outlineLevel="0" collapsed="false">
      <c r="A20" s="62" t="str">
        <f aca="false">IF(B20="","",ROW()-8)</f>
        <v/>
      </c>
      <c r="B20" s="63"/>
      <c r="C20" s="64"/>
      <c r="D20" s="65"/>
      <c r="E20" s="65"/>
      <c r="F20" s="66"/>
      <c r="G20" s="66"/>
      <c r="H20" s="67" t="str">
        <f aca="false">IF(OR(G20="",E20="Done"),"",G20-$B$4)</f>
        <v/>
      </c>
      <c r="I20" s="63"/>
    </row>
    <row r="21" customFormat="false" ht="19.5" hidden="false" customHeight="true" outlineLevel="0" collapsed="false">
      <c r="A21" s="62" t="str">
        <f aca="false">IF(B21="","",ROW()-8)</f>
        <v/>
      </c>
      <c r="B21" s="63"/>
      <c r="C21" s="64"/>
      <c r="D21" s="65"/>
      <c r="E21" s="65"/>
      <c r="F21" s="66"/>
      <c r="G21" s="66"/>
      <c r="H21" s="67" t="str">
        <f aca="false">IF(OR(G21="",E21="Done"),"",G21-$B$4)</f>
        <v/>
      </c>
      <c r="I21" s="63"/>
    </row>
    <row r="22" customFormat="false" ht="19.5" hidden="false" customHeight="true" outlineLevel="0" collapsed="false">
      <c r="A22" s="62" t="str">
        <f aca="false">IF(B22="","",ROW()-8)</f>
        <v/>
      </c>
      <c r="B22" s="63"/>
      <c r="C22" s="64"/>
      <c r="D22" s="65"/>
      <c r="E22" s="65"/>
      <c r="F22" s="66"/>
      <c r="G22" s="66"/>
      <c r="H22" s="67" t="str">
        <f aca="false">IF(OR(G22="",E22="Done"),"",G22-$B$4)</f>
        <v/>
      </c>
      <c r="I22" s="63"/>
    </row>
    <row r="23" customFormat="false" ht="19.5" hidden="false" customHeight="true" outlineLevel="0" collapsed="false">
      <c r="A23" s="62" t="str">
        <f aca="false">IF(B23="","",ROW()-8)</f>
        <v/>
      </c>
      <c r="B23" s="63"/>
      <c r="C23" s="64"/>
      <c r="D23" s="65"/>
      <c r="E23" s="65"/>
      <c r="F23" s="66"/>
      <c r="G23" s="66"/>
      <c r="H23" s="67" t="str">
        <f aca="false">IF(OR(G23="",E23="Done"),"",G23-$B$4)</f>
        <v/>
      </c>
      <c r="I23" s="63"/>
    </row>
    <row r="24" customFormat="false" ht="19.5" hidden="false" customHeight="true" outlineLevel="0" collapsed="false">
      <c r="A24" s="62" t="str">
        <f aca="false">IF(B24="","",ROW()-8)</f>
        <v/>
      </c>
      <c r="B24" s="63"/>
      <c r="C24" s="64"/>
      <c r="D24" s="65"/>
      <c r="E24" s="65"/>
      <c r="F24" s="66"/>
      <c r="G24" s="66"/>
      <c r="H24" s="67" t="str">
        <f aca="false">IF(OR(G24="",E24="Done"),"",G24-$B$4)</f>
        <v/>
      </c>
      <c r="I24" s="63"/>
    </row>
    <row r="25" customFormat="false" ht="19.5" hidden="false" customHeight="true" outlineLevel="0" collapsed="false">
      <c r="A25" s="62" t="str">
        <f aca="false">IF(B25="","",ROW()-8)</f>
        <v/>
      </c>
      <c r="B25" s="63"/>
      <c r="C25" s="64"/>
      <c r="D25" s="65"/>
      <c r="E25" s="65"/>
      <c r="F25" s="66"/>
      <c r="G25" s="66"/>
      <c r="H25" s="67" t="str">
        <f aca="false">IF(OR(G25="",E25="Done"),"",G25-$B$4)</f>
        <v/>
      </c>
      <c r="I25" s="63"/>
    </row>
    <row r="26" customFormat="false" ht="19.5" hidden="false" customHeight="true" outlineLevel="0" collapsed="false">
      <c r="A26" s="62" t="str">
        <f aca="false">IF(B26="","",ROW()-8)</f>
        <v/>
      </c>
      <c r="B26" s="63"/>
      <c r="C26" s="64"/>
      <c r="D26" s="65"/>
      <c r="E26" s="65"/>
      <c r="F26" s="66"/>
      <c r="G26" s="66"/>
      <c r="H26" s="67" t="str">
        <f aca="false">IF(OR(G26="",E26="Done"),"",G26-$B$4)</f>
        <v/>
      </c>
      <c r="I26" s="63"/>
    </row>
    <row r="27" customFormat="false" ht="19.5" hidden="false" customHeight="true" outlineLevel="0" collapsed="false">
      <c r="A27" s="62" t="str">
        <f aca="false">IF(B27="","",ROW()-8)</f>
        <v/>
      </c>
      <c r="B27" s="63"/>
      <c r="C27" s="64"/>
      <c r="D27" s="65"/>
      <c r="E27" s="65"/>
      <c r="F27" s="66"/>
      <c r="G27" s="66"/>
      <c r="H27" s="67" t="str">
        <f aca="false">IF(OR(G27="",E27="Done"),"",G27-$B$4)</f>
        <v/>
      </c>
      <c r="I27" s="63"/>
    </row>
    <row r="28" customFormat="false" ht="19.5" hidden="false" customHeight="true" outlineLevel="0" collapsed="false">
      <c r="A28" s="62" t="str">
        <f aca="false">IF(B28="","",ROW()-8)</f>
        <v/>
      </c>
      <c r="B28" s="63"/>
      <c r="C28" s="64"/>
      <c r="D28" s="65"/>
      <c r="E28" s="65"/>
      <c r="F28" s="66"/>
      <c r="G28" s="66"/>
      <c r="H28" s="67" t="str">
        <f aca="false">IF(OR(G28="",E28="Done"),"",G28-$B$4)</f>
        <v/>
      </c>
      <c r="I28" s="63"/>
    </row>
    <row r="29" customFormat="false" ht="19.5" hidden="false" customHeight="true" outlineLevel="0" collapsed="false">
      <c r="A29" s="62" t="str">
        <f aca="false">IF(B29="","",ROW()-8)</f>
        <v/>
      </c>
      <c r="B29" s="63"/>
      <c r="C29" s="64"/>
      <c r="D29" s="65"/>
      <c r="E29" s="65"/>
      <c r="F29" s="66"/>
      <c r="G29" s="66"/>
      <c r="H29" s="67" t="str">
        <f aca="false">IF(OR(G29="",E29="Done"),"",G29-$B$4)</f>
        <v/>
      </c>
      <c r="I29" s="63"/>
    </row>
    <row r="30" customFormat="false" ht="19.5" hidden="false" customHeight="true" outlineLevel="0" collapsed="false">
      <c r="A30" s="62" t="str">
        <f aca="false">IF(B30="","",ROW()-8)</f>
        <v/>
      </c>
      <c r="B30" s="63"/>
      <c r="C30" s="64"/>
      <c r="D30" s="65"/>
      <c r="E30" s="65"/>
      <c r="F30" s="66"/>
      <c r="G30" s="66"/>
      <c r="H30" s="67" t="str">
        <f aca="false">IF(OR(G30="",E30="Done"),"",G30-$B$4)</f>
        <v/>
      </c>
      <c r="I30" s="63"/>
    </row>
    <row r="31" customFormat="false" ht="19.5" hidden="false" customHeight="true" outlineLevel="0" collapsed="false">
      <c r="A31" s="62" t="str">
        <f aca="false">IF(B31="","",ROW()-8)</f>
        <v/>
      </c>
      <c r="B31" s="63"/>
      <c r="C31" s="64"/>
      <c r="D31" s="65"/>
      <c r="E31" s="65"/>
      <c r="F31" s="66"/>
      <c r="G31" s="66"/>
      <c r="H31" s="67" t="str">
        <f aca="false">IF(OR(G31="",E31="Done"),"",G31-$B$4)</f>
        <v/>
      </c>
      <c r="I31" s="63"/>
    </row>
    <row r="32" customFormat="false" ht="19.5" hidden="false" customHeight="true" outlineLevel="0" collapsed="false">
      <c r="A32" s="62" t="str">
        <f aca="false">IF(B32="","",ROW()-8)</f>
        <v/>
      </c>
      <c r="B32" s="63"/>
      <c r="C32" s="64"/>
      <c r="D32" s="65"/>
      <c r="E32" s="65"/>
      <c r="F32" s="66"/>
      <c r="G32" s="66"/>
      <c r="H32" s="67" t="str">
        <f aca="false">IF(OR(G32="",E32="Done"),"",G32-$B$4)</f>
        <v/>
      </c>
      <c r="I32" s="63"/>
    </row>
    <row r="33" customFormat="false" ht="19.5" hidden="false" customHeight="true" outlineLevel="0" collapsed="false">
      <c r="A33" s="62" t="str">
        <f aca="false">IF(B33="","",ROW()-8)</f>
        <v/>
      </c>
      <c r="B33" s="63"/>
      <c r="C33" s="64"/>
      <c r="D33" s="65"/>
      <c r="E33" s="65"/>
      <c r="F33" s="66"/>
      <c r="G33" s="66"/>
      <c r="H33" s="67" t="str">
        <f aca="false">IF(OR(G33="",E33="Done"),"",G33-$B$4)</f>
        <v/>
      </c>
      <c r="I33" s="63"/>
    </row>
    <row r="34" customFormat="false" ht="19.5" hidden="false" customHeight="true" outlineLevel="0" collapsed="false">
      <c r="A34" s="62" t="str">
        <f aca="false">IF(B34="","",ROW()-8)</f>
        <v/>
      </c>
      <c r="B34" s="63"/>
      <c r="C34" s="64"/>
      <c r="D34" s="65"/>
      <c r="E34" s="65"/>
      <c r="F34" s="66"/>
      <c r="G34" s="66"/>
      <c r="H34" s="67" t="str">
        <f aca="false">IF(OR(G34="",E34="Done"),"",G34-$B$4)</f>
        <v/>
      </c>
      <c r="I34" s="63"/>
    </row>
    <row r="35" customFormat="false" ht="19.5" hidden="false" customHeight="true" outlineLevel="0" collapsed="false">
      <c r="A35" s="62" t="str">
        <f aca="false">IF(B35="","",ROW()-8)</f>
        <v/>
      </c>
      <c r="B35" s="63"/>
      <c r="C35" s="64"/>
      <c r="D35" s="65"/>
      <c r="E35" s="65"/>
      <c r="F35" s="66"/>
      <c r="G35" s="66"/>
      <c r="H35" s="67" t="str">
        <f aca="false">IF(OR(G35="",E35="Done"),"",G35-$B$4)</f>
        <v/>
      </c>
      <c r="I35" s="63"/>
    </row>
    <row r="36" customFormat="false" ht="19.5" hidden="false" customHeight="true" outlineLevel="0" collapsed="false">
      <c r="A36" s="62" t="str">
        <f aca="false">IF(B36="","",ROW()-8)</f>
        <v/>
      </c>
      <c r="B36" s="63"/>
      <c r="C36" s="64"/>
      <c r="D36" s="65"/>
      <c r="E36" s="65"/>
      <c r="F36" s="66"/>
      <c r="G36" s="66"/>
      <c r="H36" s="67" t="str">
        <f aca="false">IF(OR(G36="",E36="Done"),"",G36-$B$4)</f>
        <v/>
      </c>
      <c r="I36" s="63"/>
    </row>
    <row r="37" customFormat="false" ht="19.5" hidden="false" customHeight="true" outlineLevel="0" collapsed="false">
      <c r="A37" s="62" t="str">
        <f aca="false">IF(B37="","",ROW()-8)</f>
        <v/>
      </c>
      <c r="B37" s="63"/>
      <c r="C37" s="64"/>
      <c r="D37" s="65"/>
      <c r="E37" s="65"/>
      <c r="F37" s="66"/>
      <c r="G37" s="66"/>
      <c r="H37" s="67" t="str">
        <f aca="false">IF(OR(G37="",E37="Done"),"",G37-$B$4)</f>
        <v/>
      </c>
      <c r="I37" s="63"/>
    </row>
    <row r="38" customFormat="false" ht="19.5" hidden="false" customHeight="true" outlineLevel="0" collapsed="false">
      <c r="A38" s="62" t="str">
        <f aca="false">IF(B38="","",ROW()-8)</f>
        <v/>
      </c>
      <c r="B38" s="63"/>
      <c r="C38" s="64"/>
      <c r="D38" s="65"/>
      <c r="E38" s="65"/>
      <c r="F38" s="66"/>
      <c r="G38" s="66"/>
      <c r="H38" s="67" t="str">
        <f aca="false">IF(OR(G38="",E38="Done"),"",G38-$B$4)</f>
        <v/>
      </c>
      <c r="I38" s="63"/>
    </row>
    <row r="39" customFormat="false" ht="19.5" hidden="false" customHeight="true" outlineLevel="0" collapsed="false">
      <c r="A39" s="62" t="str">
        <f aca="false">IF(B39="","",ROW()-8)</f>
        <v/>
      </c>
      <c r="B39" s="63"/>
      <c r="C39" s="64"/>
      <c r="D39" s="65"/>
      <c r="E39" s="65"/>
      <c r="F39" s="66"/>
      <c r="G39" s="66"/>
      <c r="H39" s="67" t="str">
        <f aca="false">IF(OR(G39="",E39="Done"),"",G39-$B$4)</f>
        <v/>
      </c>
      <c r="I39" s="63"/>
    </row>
    <row r="40" customFormat="false" ht="19.5" hidden="false" customHeight="true" outlineLevel="0" collapsed="false">
      <c r="A40" s="62" t="str">
        <f aca="false">IF(B40="","",ROW()-8)</f>
        <v/>
      </c>
      <c r="B40" s="63"/>
      <c r="C40" s="64"/>
      <c r="D40" s="65"/>
      <c r="E40" s="65"/>
      <c r="F40" s="66"/>
      <c r="G40" s="66"/>
      <c r="H40" s="67" t="str">
        <f aca="false">IF(OR(G40="",E40="Done"),"",G40-$B$4)</f>
        <v/>
      </c>
      <c r="I40" s="63"/>
    </row>
    <row r="41" customFormat="false" ht="19.5" hidden="false" customHeight="true" outlineLevel="0" collapsed="false">
      <c r="A41" s="62" t="str">
        <f aca="false">IF(B41="","",ROW()-8)</f>
        <v/>
      </c>
      <c r="B41" s="63"/>
      <c r="C41" s="64"/>
      <c r="D41" s="65"/>
      <c r="E41" s="65"/>
      <c r="F41" s="66"/>
      <c r="G41" s="66"/>
      <c r="H41" s="67" t="str">
        <f aca="false">IF(OR(G41="",E41="Done"),"",G41-$B$4)</f>
        <v/>
      </c>
      <c r="I41" s="63"/>
    </row>
    <row r="42" customFormat="false" ht="19.5" hidden="false" customHeight="true" outlineLevel="0" collapsed="false">
      <c r="A42" s="62" t="str">
        <f aca="false">IF(B42="","",ROW()-8)</f>
        <v/>
      </c>
      <c r="B42" s="63"/>
      <c r="C42" s="64"/>
      <c r="D42" s="65"/>
      <c r="E42" s="65"/>
      <c r="F42" s="66"/>
      <c r="G42" s="66"/>
      <c r="H42" s="67" t="str">
        <f aca="false">IF(OR(G42="",E42="Done"),"",G42-$B$4)</f>
        <v/>
      </c>
      <c r="I42" s="63"/>
    </row>
    <row r="43" customFormat="false" ht="19.5" hidden="false" customHeight="true" outlineLevel="0" collapsed="false">
      <c r="A43" s="62" t="str">
        <f aca="false">IF(B43="","",ROW()-8)</f>
        <v/>
      </c>
      <c r="B43" s="63"/>
      <c r="C43" s="64"/>
      <c r="D43" s="65"/>
      <c r="E43" s="65"/>
      <c r="F43" s="66"/>
      <c r="G43" s="66"/>
      <c r="H43" s="67" t="str">
        <f aca="false">IF(OR(G43="",E43="Done"),"",G43-$B$4)</f>
        <v/>
      </c>
      <c r="I43" s="63"/>
    </row>
    <row r="44" customFormat="false" ht="19.5" hidden="false" customHeight="true" outlineLevel="0" collapsed="false">
      <c r="A44" s="62" t="str">
        <f aca="false">IF(B44="","",ROW()-8)</f>
        <v/>
      </c>
      <c r="B44" s="63"/>
      <c r="C44" s="64"/>
      <c r="D44" s="65"/>
      <c r="E44" s="65"/>
      <c r="F44" s="66"/>
      <c r="G44" s="66"/>
      <c r="H44" s="67" t="str">
        <f aca="false">IF(OR(G44="",E44="Done"),"",G44-$B$4)</f>
        <v/>
      </c>
      <c r="I44" s="63"/>
    </row>
    <row r="45" customFormat="false" ht="19.5" hidden="false" customHeight="true" outlineLevel="0" collapsed="false">
      <c r="A45" s="62" t="str">
        <f aca="false">IF(B45="","",ROW()-8)</f>
        <v/>
      </c>
      <c r="B45" s="63"/>
      <c r="C45" s="64"/>
      <c r="D45" s="65"/>
      <c r="E45" s="65"/>
      <c r="F45" s="66"/>
      <c r="G45" s="66"/>
      <c r="H45" s="67" t="str">
        <f aca="false">IF(OR(G45="",E45="Done"),"",G45-$B$4)</f>
        <v/>
      </c>
      <c r="I45" s="63"/>
    </row>
    <row r="46" customFormat="false" ht="19.5" hidden="false" customHeight="true" outlineLevel="0" collapsed="false">
      <c r="A46" s="62" t="str">
        <f aca="false">IF(B46="","",ROW()-8)</f>
        <v/>
      </c>
      <c r="B46" s="63"/>
      <c r="C46" s="64"/>
      <c r="D46" s="65"/>
      <c r="E46" s="65"/>
      <c r="F46" s="66"/>
      <c r="G46" s="66"/>
      <c r="H46" s="67" t="str">
        <f aca="false">IF(OR(G46="",E46="Done"),"",G46-$B$4)</f>
        <v/>
      </c>
      <c r="I46" s="63"/>
    </row>
    <row r="47" customFormat="false" ht="19.5" hidden="false" customHeight="true" outlineLevel="0" collapsed="false">
      <c r="A47" s="62" t="str">
        <f aca="false">IF(B47="","",ROW()-8)</f>
        <v/>
      </c>
      <c r="B47" s="63"/>
      <c r="C47" s="64"/>
      <c r="D47" s="65"/>
      <c r="E47" s="65"/>
      <c r="F47" s="66"/>
      <c r="G47" s="66"/>
      <c r="H47" s="67" t="str">
        <f aca="false">IF(OR(G47="",E47="Done"),"",G47-$B$4)</f>
        <v/>
      </c>
      <c r="I47" s="63"/>
    </row>
    <row r="48" customFormat="false" ht="19.5" hidden="false" customHeight="true" outlineLevel="0" collapsed="false">
      <c r="A48" s="62" t="str">
        <f aca="false">IF(B48="","",ROW()-8)</f>
        <v/>
      </c>
      <c r="B48" s="63"/>
      <c r="C48" s="64"/>
      <c r="D48" s="65"/>
      <c r="E48" s="65"/>
      <c r="F48" s="66"/>
      <c r="G48" s="66"/>
      <c r="H48" s="67" t="str">
        <f aca="false">IF(OR(G48="",E48="Done"),"",G48-$B$4)</f>
        <v/>
      </c>
      <c r="I48" s="63"/>
    </row>
    <row r="49" customFormat="false" ht="19.5" hidden="false" customHeight="true" outlineLevel="0" collapsed="false">
      <c r="A49" s="62" t="str">
        <f aca="false">IF(B49="","",ROW()-8)</f>
        <v/>
      </c>
      <c r="B49" s="63"/>
      <c r="C49" s="64"/>
      <c r="D49" s="65"/>
      <c r="E49" s="65"/>
      <c r="F49" s="66"/>
      <c r="G49" s="66"/>
      <c r="H49" s="67" t="str">
        <f aca="false">IF(OR(G49="",E49="Done"),"",G49-$B$4)</f>
        <v/>
      </c>
      <c r="I49" s="63"/>
    </row>
    <row r="50" customFormat="false" ht="19.5" hidden="false" customHeight="true" outlineLevel="0" collapsed="false">
      <c r="A50" s="62" t="str">
        <f aca="false">IF(B50="","",ROW()-8)</f>
        <v/>
      </c>
      <c r="B50" s="63"/>
      <c r="C50" s="64"/>
      <c r="D50" s="65"/>
      <c r="E50" s="65"/>
      <c r="F50" s="66"/>
      <c r="G50" s="66"/>
      <c r="H50" s="67" t="str">
        <f aca="false">IF(OR(G50="",E50="Done"),"",G50-$B$4)</f>
        <v/>
      </c>
      <c r="I50" s="63"/>
    </row>
    <row r="51" customFormat="false" ht="19.5" hidden="false" customHeight="true" outlineLevel="0" collapsed="false">
      <c r="A51" s="62" t="str">
        <f aca="false">IF(B51="","",ROW()-8)</f>
        <v/>
      </c>
      <c r="B51" s="63"/>
      <c r="C51" s="64"/>
      <c r="D51" s="65"/>
      <c r="E51" s="65"/>
      <c r="F51" s="66"/>
      <c r="G51" s="66"/>
      <c r="H51" s="67" t="str">
        <f aca="false">IF(OR(G51="",E51="Done"),"",G51-$B$4)</f>
        <v/>
      </c>
      <c r="I51" s="63"/>
    </row>
    <row r="52" customFormat="false" ht="19.5" hidden="false" customHeight="true" outlineLevel="0" collapsed="false">
      <c r="A52" s="62" t="str">
        <f aca="false">IF(B52="","",ROW()-8)</f>
        <v/>
      </c>
      <c r="B52" s="63"/>
      <c r="C52" s="64"/>
      <c r="D52" s="65"/>
      <c r="E52" s="65"/>
      <c r="F52" s="66"/>
      <c r="G52" s="66"/>
      <c r="H52" s="67" t="str">
        <f aca="false">IF(OR(G52="",E52="Done"),"",G52-$B$4)</f>
        <v/>
      </c>
      <c r="I52" s="63"/>
    </row>
    <row r="53" customFormat="false" ht="19.5" hidden="false" customHeight="true" outlineLevel="0" collapsed="false">
      <c r="A53" s="62" t="str">
        <f aca="false">IF(B53="","",ROW()-8)</f>
        <v/>
      </c>
      <c r="B53" s="63"/>
      <c r="C53" s="64"/>
      <c r="D53" s="65"/>
      <c r="E53" s="65"/>
      <c r="F53" s="66"/>
      <c r="G53" s="66"/>
      <c r="H53" s="67" t="str">
        <f aca="false">IF(OR(G53="",E53="Done"),"",G53-$B$4)</f>
        <v/>
      </c>
      <c r="I53" s="63"/>
    </row>
    <row r="54" customFormat="false" ht="19.5" hidden="false" customHeight="true" outlineLevel="0" collapsed="false">
      <c r="A54" s="62" t="str">
        <f aca="false">IF(B54="","",ROW()-8)</f>
        <v/>
      </c>
      <c r="B54" s="63"/>
      <c r="C54" s="64"/>
      <c r="D54" s="65"/>
      <c r="E54" s="65"/>
      <c r="F54" s="66"/>
      <c r="G54" s="66"/>
      <c r="H54" s="67" t="str">
        <f aca="false">IF(OR(G54="",E54="Done"),"",G54-$B$4)</f>
        <v/>
      </c>
      <c r="I54" s="63"/>
    </row>
    <row r="55" customFormat="false" ht="19.5" hidden="false" customHeight="true" outlineLevel="0" collapsed="false">
      <c r="A55" s="62" t="str">
        <f aca="false">IF(B55="","",ROW()-8)</f>
        <v/>
      </c>
      <c r="B55" s="63"/>
      <c r="C55" s="64"/>
      <c r="D55" s="65"/>
      <c r="E55" s="65"/>
      <c r="F55" s="66"/>
      <c r="G55" s="66"/>
      <c r="H55" s="67" t="str">
        <f aca="false">IF(OR(G55="",E55="Done"),"",G55-$B$4)</f>
        <v/>
      </c>
      <c r="I55" s="63"/>
    </row>
    <row r="56" customFormat="false" ht="19.5" hidden="false" customHeight="true" outlineLevel="0" collapsed="false">
      <c r="A56" s="62" t="str">
        <f aca="false">IF(B56="","",ROW()-8)</f>
        <v/>
      </c>
      <c r="B56" s="63"/>
      <c r="C56" s="64"/>
      <c r="D56" s="65"/>
      <c r="E56" s="65"/>
      <c r="F56" s="66"/>
      <c r="G56" s="66"/>
      <c r="H56" s="67" t="str">
        <f aca="false">IF(OR(G56="",E56="Done"),"",G56-$B$4)</f>
        <v/>
      </c>
      <c r="I56" s="63"/>
    </row>
    <row r="57" customFormat="false" ht="19.5" hidden="false" customHeight="true" outlineLevel="0" collapsed="false">
      <c r="A57" s="62" t="str">
        <f aca="false">IF(B57="","",ROW()-8)</f>
        <v/>
      </c>
      <c r="B57" s="63"/>
      <c r="C57" s="64"/>
      <c r="D57" s="65"/>
      <c r="E57" s="65"/>
      <c r="F57" s="66"/>
      <c r="G57" s="66"/>
      <c r="H57" s="67" t="str">
        <f aca="false">IF(OR(G57="",E57="Done"),"",G57-$B$4)</f>
        <v/>
      </c>
      <c r="I57" s="63"/>
    </row>
    <row r="58" customFormat="false" ht="19.5" hidden="false" customHeight="true" outlineLevel="0" collapsed="false">
      <c r="A58" s="62" t="str">
        <f aca="false">IF(B58="","",ROW()-8)</f>
        <v/>
      </c>
      <c r="B58" s="63"/>
      <c r="C58" s="64"/>
      <c r="D58" s="65"/>
      <c r="E58" s="65"/>
      <c r="F58" s="66"/>
      <c r="G58" s="66"/>
      <c r="H58" s="67" t="str">
        <f aca="false">IF(OR(G58="",E58="Done"),"",G58-$B$4)</f>
        <v/>
      </c>
      <c r="I58" s="63"/>
    </row>
  </sheetData>
  <conditionalFormatting sqref="A9:I58">
    <cfRule type="expression" priority="2" aboveAverage="0" equalAverage="0" bottom="0" percent="0" rank="0" text="" dxfId="11">
      <formula>$E9="Done"</formula>
    </cfRule>
  </conditionalFormatting>
  <conditionalFormatting sqref="H9:H58">
    <cfRule type="expression" priority="3" aboveAverage="0" equalAverage="0" bottom="0" percent="0" rank="0" text="" dxfId="7">
      <formula>AND(ISNUMBER($H9),$H9&lt;0)</formula>
    </cfRule>
    <cfRule type="expression" priority="4" aboveAverage="0" equalAverage="0" bottom="0" percent="0" rank="0" text="" dxfId="8">
      <formula>AND(ISNUMBER($H9),$H9&gt;=0,$H9&lt;=3)</formula>
    </cfRule>
  </conditionalFormatting>
  <conditionalFormatting sqref="D9:D58">
    <cfRule type="expression" priority="5" aboveAverage="0" equalAverage="0" bottom="0" percent="0" rank="0" text="" dxfId="10">
      <formula>$D9="High"</formula>
    </cfRule>
  </conditionalFormatting>
  <dataValidations count="2">
    <dataValidation allowBlank="true" errorStyle="stop" operator="between" showDropDown="false" showErrorMessage="false" showInputMessage="false" sqref="D9:D58" type="list">
      <formula1>"High,Medium,Low"</formula1>
      <formula2>0</formula2>
    </dataValidation>
    <dataValidation allowBlank="true" errorStyle="stop" operator="between" showDropDown="false" showErrorMessage="false" showInputMessage="false" sqref="E9:E58" type="list">
      <formula1>"Not started,In progress,Done"</formula1>
      <formula2>0</formula2>
    </dataValidation>
  </dataValidations>
  <hyperlinks>
    <hyperlink ref="I1" r:id="rId1" display="gameofexcel.com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&amp;CGame of Excel - Free Excel Toolkit - gameofexcel.com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2026-10-01T04:35:30Z</dcterms:created>
  <dc:creator>openpyxl</dc:creator>
  <dc:description/>
  <dc:language>en-US</dc:language>
  <cp:lastModifiedBy/>
  <dcterms:modified xsi:type="dcterms:W3CDTF">2026-10-01T09:35:33Z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